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dline. School Website\Edline. Website Everglades Elementary\Assets\2019-2020 School Year\"/>
    </mc:Choice>
  </mc:AlternateContent>
  <bookViews>
    <workbookView xWindow="0" yWindow="0" windowWidth="14505" windowHeight="8055"/>
  </bookViews>
  <sheets>
    <sheet name="CES SCH REPORT" sheetId="4" r:id="rId1"/>
    <sheet name="OHS SCH REPORT" sheetId="18" r:id="rId2"/>
    <sheet name="SES SCH REPORT" sheetId="6" r:id="rId3"/>
    <sheet name="OAA SCH REPORT" sheetId="3" r:id="rId4"/>
    <sheet name="YMS SCH REPORT" sheetId="7" r:id="rId5"/>
    <sheet name="NES SCH REPORT" sheetId="8" r:id="rId6"/>
    <sheet name="EES SCH REPORT" sheetId="9" r:id="rId7"/>
    <sheet name="SEM SCH REPORT" sheetId="10" r:id="rId8"/>
    <sheet name="OMS SCH REPORT" sheetId="12" r:id="rId9"/>
    <sheet name="OKEE VIRTUAL 7004" sheetId="21" r:id="rId10"/>
    <sheet name="OKEE VIRTUAL 7023" sheetId="23" r:id="rId11"/>
    <sheet name="OKEE INT HALFWAY HOUSE" sheetId="13" r:id="rId12"/>
    <sheet name="STUDSERV REPORT" sheetId="14" r:id="rId13"/>
    <sheet name="TANTIE" sheetId="15" r:id="rId14"/>
    <sheet name="CYPRESS" sheetId="19" r:id="rId15"/>
    <sheet name="SCH EXPEND" sheetId="1" r:id="rId16"/>
    <sheet name="Total CHECK" sheetId="22" r:id="rId17"/>
    <sheet name="Data Entry" sheetId="2" r:id="rId18"/>
  </sheets>
  <definedNames>
    <definedName name="_xlnm.Print_Area" localSheetId="0">'CES SCH REPORT'!$A$1:$H$47</definedName>
    <definedName name="_xlnm.Print_Area" localSheetId="14">CYPRESS!$A$1:$H$47</definedName>
    <definedName name="_xlnm.Print_Area" localSheetId="17">'Data Entry'!$A$1:$H$47</definedName>
    <definedName name="_xlnm.Print_Area" localSheetId="6">'EES SCH REPORT'!$A$1:$H$47</definedName>
    <definedName name="_xlnm.Print_Area" localSheetId="5">'NES SCH REPORT'!$A$1:$H$47</definedName>
    <definedName name="_xlnm.Print_Area" localSheetId="3">'OAA SCH REPORT'!$A$1:$H$47</definedName>
    <definedName name="_xlnm.Print_Area" localSheetId="1">'OHS SCH REPORT'!$A$1:$H$47</definedName>
    <definedName name="_xlnm.Print_Area" localSheetId="11">'OKEE INT HALFWAY HOUSE'!$A$1:$H$47</definedName>
    <definedName name="_xlnm.Print_Area" localSheetId="9">'OKEE VIRTUAL 7004'!$A$1:$H$47</definedName>
    <definedName name="_xlnm.Print_Area" localSheetId="10">'OKEE VIRTUAL 7023'!$A$1:$H$47</definedName>
    <definedName name="_xlnm.Print_Area" localSheetId="8">'OMS SCH REPORT'!$A$1:$H$47</definedName>
    <definedName name="_xlnm.Print_Area" localSheetId="15">'SCH EXPEND'!$A$1:$F$40</definedName>
    <definedName name="_xlnm.Print_Area" localSheetId="7">'SEM SCH REPORT'!$A$1:$H$47</definedName>
    <definedName name="_xlnm.Print_Area" localSheetId="2">'SES SCH REPORT'!$A$1:$H$47</definedName>
    <definedName name="_xlnm.Print_Area" localSheetId="12">'STUDSERV REPORT'!$A$1:$H$47</definedName>
    <definedName name="_xlnm.Print_Area" localSheetId="13">TANTIE!$A$1:$H$47</definedName>
    <definedName name="_xlnm.Print_Area" localSheetId="16">'Total CHECK'!$A$1:$F$47</definedName>
    <definedName name="_xlnm.Print_Area" localSheetId="4">'YMS SCH REPORT'!$A$1:$H$47</definedName>
  </definedNames>
  <calcPr calcId="162913" fullPrecision="0"/>
</workbook>
</file>

<file path=xl/calcChain.xml><?xml version="1.0" encoding="utf-8"?>
<calcChain xmlns="http://schemas.openxmlformats.org/spreadsheetml/2006/main">
  <c r="D36" i="22" l="1"/>
  <c r="B10" i="10"/>
  <c r="B9" i="10" s="1"/>
  <c r="B9" i="19"/>
  <c r="B9" i="15"/>
  <c r="B9" i="14"/>
  <c r="B9" i="13"/>
  <c r="B9" i="23"/>
  <c r="B9" i="21"/>
  <c r="B9" i="12"/>
  <c r="B9" i="9"/>
  <c r="B9" i="8"/>
  <c r="B9" i="7"/>
  <c r="B9" i="3"/>
  <c r="B9" i="6"/>
  <c r="B9" i="18"/>
  <c r="B9" i="4"/>
  <c r="B8" i="4" l="1"/>
  <c r="B8" i="12"/>
  <c r="B8" i="10"/>
  <c r="B8" i="9"/>
  <c r="B8" i="8"/>
  <c r="B8" i="7"/>
  <c r="B8" i="3"/>
  <c r="B8" i="6"/>
  <c r="B8" i="18"/>
  <c r="D47" i="22"/>
  <c r="D42" i="22"/>
  <c r="D37" i="22"/>
  <c r="D38" i="22"/>
  <c r="F30" i="22" l="1"/>
  <c r="F31" i="22"/>
  <c r="F32" i="22"/>
  <c r="F29" i="22"/>
  <c r="F24" i="22"/>
  <c r="F23" i="22"/>
  <c r="F22" i="22"/>
  <c r="F19" i="22"/>
  <c r="F20" i="22"/>
  <c r="F18" i="22"/>
  <c r="F21" i="22"/>
  <c r="F17" i="22"/>
  <c r="B9" i="22"/>
  <c r="B10" i="22"/>
  <c r="B11" i="22"/>
  <c r="B8" i="22"/>
  <c r="H26" i="23"/>
  <c r="B37" i="22"/>
  <c r="B38" i="22"/>
  <c r="B36" i="22"/>
  <c r="D36" i="23"/>
  <c r="F39" i="22"/>
  <c r="F38" i="22"/>
  <c r="F37" i="22"/>
  <c r="F36" i="22"/>
  <c r="B12" i="22" l="1"/>
  <c r="C10" i="22" s="1"/>
  <c r="C8" i="22" l="1"/>
  <c r="C9" i="22"/>
  <c r="C12" i="22" l="1"/>
  <c r="D47" i="23" l="1"/>
  <c r="D42" i="23"/>
  <c r="B40" i="23"/>
  <c r="D38" i="23"/>
  <c r="D37" i="23"/>
  <c r="F33" i="23"/>
  <c r="D33" i="23"/>
  <c r="F32" i="23"/>
  <c r="D32" i="23"/>
  <c r="F31" i="23"/>
  <c r="D31" i="23"/>
  <c r="F30" i="23"/>
  <c r="D30" i="23"/>
  <c r="F29" i="23"/>
  <c r="D29" i="23"/>
  <c r="B26" i="23"/>
  <c r="F24" i="23"/>
  <c r="D24" i="23"/>
  <c r="F23" i="23"/>
  <c r="D23" i="23"/>
  <c r="F22" i="23"/>
  <c r="D22" i="23"/>
  <c r="F21" i="23"/>
  <c r="D21" i="23"/>
  <c r="F20" i="23"/>
  <c r="D20" i="23"/>
  <c r="F19" i="23"/>
  <c r="D19" i="23"/>
  <c r="F18" i="23"/>
  <c r="D18" i="23"/>
  <c r="F17" i="23"/>
  <c r="D17" i="23"/>
  <c r="B12" i="23"/>
  <c r="C9" i="23" s="1"/>
  <c r="F11" i="23"/>
  <c r="D11" i="23"/>
  <c r="F10" i="23"/>
  <c r="D10" i="23"/>
  <c r="F9" i="23"/>
  <c r="D9" i="23"/>
  <c r="F8" i="23"/>
  <c r="D8" i="23"/>
  <c r="A3" i="23"/>
  <c r="B47" i="22"/>
  <c r="B32" i="22"/>
  <c r="B31" i="22"/>
  <c r="B30" i="22"/>
  <c r="B29" i="22"/>
  <c r="B42" i="22"/>
  <c r="B24" i="22"/>
  <c r="B23" i="22"/>
  <c r="B22" i="22"/>
  <c r="B21" i="22"/>
  <c r="B20" i="22"/>
  <c r="B19" i="22"/>
  <c r="B18" i="22"/>
  <c r="B17" i="22"/>
  <c r="D40" i="22"/>
  <c r="D26" i="22"/>
  <c r="D12" i="22"/>
  <c r="E11" i="22" s="1"/>
  <c r="D40" i="23" l="1"/>
  <c r="B26" i="22"/>
  <c r="F26" i="23"/>
  <c r="D26" i="23"/>
  <c r="B40" i="22"/>
  <c r="C10" i="23"/>
  <c r="C8" i="23"/>
  <c r="C12" i="23" s="1"/>
  <c r="E8" i="22"/>
  <c r="E10" i="22"/>
  <c r="E9" i="22"/>
  <c r="F26" i="22"/>
  <c r="D6" i="1"/>
  <c r="E12" i="22" l="1"/>
  <c r="E37" i="1"/>
  <c r="D17" i="4" l="1"/>
  <c r="D18" i="4"/>
  <c r="D47" i="21" l="1"/>
  <c r="B40" i="21"/>
  <c r="D36" i="21"/>
  <c r="F33" i="21"/>
  <c r="D33" i="21"/>
  <c r="F32" i="21"/>
  <c r="D32" i="21"/>
  <c r="F31" i="21"/>
  <c r="D31" i="21"/>
  <c r="F30" i="21"/>
  <c r="D30" i="21"/>
  <c r="F29" i="21"/>
  <c r="D29" i="21"/>
  <c r="H26" i="21"/>
  <c r="B26" i="21"/>
  <c r="F24" i="21"/>
  <c r="D24" i="21"/>
  <c r="F23" i="21"/>
  <c r="D23" i="21"/>
  <c r="F22" i="21"/>
  <c r="D22" i="21"/>
  <c r="F21" i="21"/>
  <c r="D21" i="21"/>
  <c r="F20" i="21"/>
  <c r="D20" i="21"/>
  <c r="F19" i="21"/>
  <c r="D19" i="21"/>
  <c r="F18" i="21"/>
  <c r="D18" i="21"/>
  <c r="F17" i="21"/>
  <c r="D17" i="21"/>
  <c r="B12" i="21"/>
  <c r="C10" i="21" s="1"/>
  <c r="F11" i="21"/>
  <c r="D11" i="21"/>
  <c r="F10" i="21"/>
  <c r="D10" i="21"/>
  <c r="F9" i="21"/>
  <c r="D9" i="21"/>
  <c r="F8" i="21"/>
  <c r="D8" i="21"/>
  <c r="A3" i="21"/>
  <c r="D26" i="21" l="1"/>
  <c r="F26" i="21"/>
  <c r="C8" i="21"/>
  <c r="C9" i="21"/>
  <c r="F32" i="4"/>
  <c r="D32" i="4"/>
  <c r="F31" i="4"/>
  <c r="D31" i="4"/>
  <c r="F30" i="4"/>
  <c r="D30" i="4"/>
  <c r="F29" i="4"/>
  <c r="D29" i="4"/>
  <c r="F24" i="4"/>
  <c r="F23" i="4"/>
  <c r="F22" i="4"/>
  <c r="F21" i="4"/>
  <c r="F20" i="4"/>
  <c r="F19" i="4"/>
  <c r="F18" i="4"/>
  <c r="F17" i="4"/>
  <c r="D24" i="4"/>
  <c r="D23" i="4"/>
  <c r="D22" i="4"/>
  <c r="D21" i="4"/>
  <c r="D20" i="4"/>
  <c r="D19" i="4"/>
  <c r="C12" i="21" l="1"/>
  <c r="D29" i="18" l="1"/>
  <c r="D47" i="13" l="1"/>
  <c r="D47" i="19"/>
  <c r="D47" i="15"/>
  <c r="D47" i="14"/>
  <c r="D47" i="12"/>
  <c r="D47" i="10"/>
  <c r="D47" i="9"/>
  <c r="D47" i="8"/>
  <c r="D47" i="7"/>
  <c r="D47" i="3"/>
  <c r="D47" i="6"/>
  <c r="D47" i="18"/>
  <c r="D47" i="4"/>
  <c r="D36" i="19"/>
  <c r="D36" i="15"/>
  <c r="D36" i="14"/>
  <c r="D36" i="13"/>
  <c r="D36" i="12"/>
  <c r="D36" i="10"/>
  <c r="D36" i="9"/>
  <c r="D36" i="8"/>
  <c r="D36" i="7"/>
  <c r="D36" i="3"/>
  <c r="D36" i="6"/>
  <c r="D36" i="18"/>
  <c r="D36" i="4"/>
  <c r="D29" i="19"/>
  <c r="F29" i="19"/>
  <c r="D30" i="19"/>
  <c r="F30" i="19"/>
  <c r="D31" i="19"/>
  <c r="F31" i="19"/>
  <c r="D32" i="19"/>
  <c r="F32" i="19"/>
  <c r="D33" i="19"/>
  <c r="F33" i="19"/>
  <c r="D29" i="15"/>
  <c r="F29" i="15"/>
  <c r="D30" i="15"/>
  <c r="F30" i="15"/>
  <c r="D31" i="15"/>
  <c r="F31" i="15"/>
  <c r="D32" i="15"/>
  <c r="F32" i="15"/>
  <c r="D33" i="15"/>
  <c r="F33" i="15"/>
  <c r="D29" i="14"/>
  <c r="F29" i="14"/>
  <c r="D30" i="14"/>
  <c r="F30" i="14"/>
  <c r="D31" i="14"/>
  <c r="F31" i="14"/>
  <c r="D32" i="14"/>
  <c r="F32" i="14"/>
  <c r="D33" i="14"/>
  <c r="F33" i="14"/>
  <c r="D29" i="13"/>
  <c r="F29" i="13"/>
  <c r="D30" i="13"/>
  <c r="F30" i="13"/>
  <c r="D31" i="13"/>
  <c r="F31" i="13"/>
  <c r="D32" i="13"/>
  <c r="F32" i="13"/>
  <c r="D33" i="13"/>
  <c r="F33" i="13"/>
  <c r="D29" i="12"/>
  <c r="F29" i="12"/>
  <c r="D30" i="12"/>
  <c r="F30" i="12"/>
  <c r="D31" i="12"/>
  <c r="F31" i="12"/>
  <c r="D32" i="12"/>
  <c r="F32" i="12"/>
  <c r="D33" i="12"/>
  <c r="F33" i="12"/>
  <c r="D29" i="10"/>
  <c r="F29" i="10"/>
  <c r="D30" i="10"/>
  <c r="F30" i="10"/>
  <c r="D31" i="10"/>
  <c r="F31" i="10"/>
  <c r="D32" i="10"/>
  <c r="F32" i="10"/>
  <c r="D33" i="10"/>
  <c r="F33" i="10"/>
  <c r="D29" i="9"/>
  <c r="F29" i="9"/>
  <c r="D30" i="9"/>
  <c r="F30" i="9"/>
  <c r="D31" i="9"/>
  <c r="F31" i="9"/>
  <c r="D32" i="9"/>
  <c r="F32" i="9"/>
  <c r="D33" i="9"/>
  <c r="F33" i="9"/>
  <c r="D29" i="8"/>
  <c r="F29" i="8"/>
  <c r="D30" i="8"/>
  <c r="F30" i="8"/>
  <c r="D31" i="8"/>
  <c r="F31" i="8"/>
  <c r="D32" i="8"/>
  <c r="F32" i="8"/>
  <c r="D33" i="8"/>
  <c r="F33" i="8"/>
  <c r="D29" i="7"/>
  <c r="F29" i="7"/>
  <c r="D30" i="7"/>
  <c r="F30" i="7"/>
  <c r="D31" i="7"/>
  <c r="F31" i="7"/>
  <c r="D32" i="7"/>
  <c r="F32" i="7"/>
  <c r="D33" i="7"/>
  <c r="F33" i="7"/>
  <c r="D29" i="3"/>
  <c r="F29" i="3"/>
  <c r="D30" i="3"/>
  <c r="F30" i="3"/>
  <c r="D31" i="3"/>
  <c r="F31" i="3"/>
  <c r="D32" i="3"/>
  <c r="F32" i="3"/>
  <c r="D33" i="3"/>
  <c r="F33" i="3"/>
  <c r="D29" i="6"/>
  <c r="F29" i="6"/>
  <c r="D30" i="6"/>
  <c r="F30" i="6"/>
  <c r="D31" i="6"/>
  <c r="F31" i="6"/>
  <c r="D32" i="6"/>
  <c r="F32" i="6"/>
  <c r="D33" i="6"/>
  <c r="F33" i="6"/>
  <c r="F29" i="18"/>
  <c r="D30" i="18"/>
  <c r="F30" i="18"/>
  <c r="D31" i="18"/>
  <c r="F31" i="18"/>
  <c r="D32" i="18"/>
  <c r="F32" i="18"/>
  <c r="D33" i="18"/>
  <c r="F33" i="18"/>
  <c r="D33" i="4"/>
  <c r="F33" i="4"/>
  <c r="D17" i="19"/>
  <c r="F17" i="19"/>
  <c r="D18" i="19"/>
  <c r="F18" i="19"/>
  <c r="D19" i="19"/>
  <c r="F19" i="19"/>
  <c r="D20" i="19"/>
  <c r="F20" i="19"/>
  <c r="D21" i="19"/>
  <c r="F21" i="19"/>
  <c r="D22" i="19"/>
  <c r="F22" i="19"/>
  <c r="D23" i="19"/>
  <c r="F23" i="19"/>
  <c r="D24" i="19"/>
  <c r="F24" i="19"/>
  <c r="D17" i="15"/>
  <c r="F17" i="15"/>
  <c r="D18" i="15"/>
  <c r="F18" i="15"/>
  <c r="D19" i="15"/>
  <c r="F19" i="15"/>
  <c r="D20" i="15"/>
  <c r="F20" i="15"/>
  <c r="D21" i="15"/>
  <c r="F21" i="15"/>
  <c r="D22" i="15"/>
  <c r="F22" i="15"/>
  <c r="D23" i="15"/>
  <c r="F23" i="15"/>
  <c r="D24" i="15"/>
  <c r="F24" i="15"/>
  <c r="D17" i="14"/>
  <c r="F17" i="14"/>
  <c r="D18" i="14"/>
  <c r="F18" i="14"/>
  <c r="D19" i="14"/>
  <c r="F19" i="14"/>
  <c r="D20" i="14"/>
  <c r="F20" i="14"/>
  <c r="D21" i="14"/>
  <c r="F21" i="14"/>
  <c r="D22" i="14"/>
  <c r="F22" i="14"/>
  <c r="D23" i="14"/>
  <c r="F23" i="14"/>
  <c r="D24" i="14"/>
  <c r="F24" i="14"/>
  <c r="D17" i="13"/>
  <c r="F17" i="13"/>
  <c r="D18" i="13"/>
  <c r="F18" i="13"/>
  <c r="D19" i="13"/>
  <c r="F19" i="13"/>
  <c r="D20" i="13"/>
  <c r="F20" i="13"/>
  <c r="D21" i="13"/>
  <c r="F21" i="13"/>
  <c r="D22" i="13"/>
  <c r="F22" i="13"/>
  <c r="D23" i="13"/>
  <c r="F23" i="13"/>
  <c r="D24" i="13"/>
  <c r="F24" i="13"/>
  <c r="D17" i="12"/>
  <c r="F17" i="12"/>
  <c r="D18" i="12"/>
  <c r="F18" i="12"/>
  <c r="D19" i="12"/>
  <c r="F19" i="12"/>
  <c r="D20" i="12"/>
  <c r="F20" i="12"/>
  <c r="D21" i="12"/>
  <c r="F21" i="12"/>
  <c r="D22" i="12"/>
  <c r="F22" i="12"/>
  <c r="D23" i="12"/>
  <c r="F23" i="12"/>
  <c r="D24" i="12"/>
  <c r="F24" i="12"/>
  <c r="D17" i="10"/>
  <c r="F17" i="10"/>
  <c r="D18" i="10"/>
  <c r="F18" i="10"/>
  <c r="D19" i="10"/>
  <c r="F19" i="10"/>
  <c r="D20" i="10"/>
  <c r="F20" i="10"/>
  <c r="D21" i="10"/>
  <c r="F21" i="10"/>
  <c r="D22" i="10"/>
  <c r="F22" i="10"/>
  <c r="D23" i="10"/>
  <c r="F23" i="10"/>
  <c r="D24" i="10"/>
  <c r="F24" i="10"/>
  <c r="D17" i="9"/>
  <c r="F17" i="9"/>
  <c r="D18" i="9"/>
  <c r="F18" i="9"/>
  <c r="D19" i="9"/>
  <c r="F19" i="9"/>
  <c r="D20" i="9"/>
  <c r="F20" i="9"/>
  <c r="D21" i="9"/>
  <c r="F21" i="9"/>
  <c r="D22" i="9"/>
  <c r="F22" i="9"/>
  <c r="D23" i="9"/>
  <c r="F23" i="9"/>
  <c r="D24" i="9"/>
  <c r="F24" i="9"/>
  <c r="D17" i="8"/>
  <c r="F17" i="8"/>
  <c r="D18" i="8"/>
  <c r="F18" i="8"/>
  <c r="D19" i="8"/>
  <c r="F19" i="8"/>
  <c r="D20" i="8"/>
  <c r="F20" i="8"/>
  <c r="D21" i="8"/>
  <c r="F21" i="8"/>
  <c r="D22" i="8"/>
  <c r="F22" i="8"/>
  <c r="D23" i="8"/>
  <c r="F23" i="8"/>
  <c r="D24" i="8"/>
  <c r="F24" i="8"/>
  <c r="D17" i="7"/>
  <c r="F17" i="7"/>
  <c r="D18" i="7"/>
  <c r="F18" i="7"/>
  <c r="D19" i="7"/>
  <c r="F19" i="7"/>
  <c r="D20" i="7"/>
  <c r="F20" i="7"/>
  <c r="D21" i="7"/>
  <c r="F21" i="7"/>
  <c r="D22" i="7"/>
  <c r="F22" i="7"/>
  <c r="D23" i="7"/>
  <c r="F23" i="7"/>
  <c r="D24" i="7"/>
  <c r="F24" i="7"/>
  <c r="D17" i="3"/>
  <c r="F17" i="3"/>
  <c r="D18" i="3"/>
  <c r="F18" i="3"/>
  <c r="D19" i="3"/>
  <c r="F19" i="3"/>
  <c r="D20" i="3"/>
  <c r="F20" i="3"/>
  <c r="D21" i="3"/>
  <c r="F21" i="3"/>
  <c r="D22" i="3"/>
  <c r="F22" i="3"/>
  <c r="D23" i="3"/>
  <c r="F23" i="3"/>
  <c r="D24" i="3"/>
  <c r="F24" i="3"/>
  <c r="D17" i="6"/>
  <c r="F17" i="6"/>
  <c r="D18" i="6"/>
  <c r="F18" i="6"/>
  <c r="D19" i="6"/>
  <c r="F19" i="6"/>
  <c r="D20" i="6"/>
  <c r="F20" i="6"/>
  <c r="D21" i="6"/>
  <c r="F21" i="6"/>
  <c r="D22" i="6"/>
  <c r="F22" i="6"/>
  <c r="D23" i="6"/>
  <c r="F23" i="6"/>
  <c r="D24" i="6"/>
  <c r="F24" i="6"/>
  <c r="D17" i="18"/>
  <c r="F17" i="18"/>
  <c r="D18" i="18"/>
  <c r="F18" i="18"/>
  <c r="D19" i="18"/>
  <c r="F19" i="18"/>
  <c r="D20" i="18"/>
  <c r="F20" i="18"/>
  <c r="D21" i="18"/>
  <c r="F21" i="18"/>
  <c r="D22" i="18"/>
  <c r="F22" i="18"/>
  <c r="D23" i="18"/>
  <c r="F23" i="18"/>
  <c r="D24" i="18"/>
  <c r="F24" i="18"/>
  <c r="A3" i="19"/>
  <c r="A3" i="15"/>
  <c r="A3" i="14"/>
  <c r="A3" i="13"/>
  <c r="A3" i="12"/>
  <c r="A3" i="10"/>
  <c r="A3" i="9"/>
  <c r="A3" i="8"/>
  <c r="A3" i="7"/>
  <c r="A3" i="3"/>
  <c r="A3" i="6"/>
  <c r="A3" i="18"/>
  <c r="A3" i="4"/>
  <c r="D8" i="19"/>
  <c r="F8" i="19"/>
  <c r="D9" i="19"/>
  <c r="F9" i="19"/>
  <c r="D10" i="19"/>
  <c r="F10" i="19"/>
  <c r="D11" i="19"/>
  <c r="F11" i="19"/>
  <c r="D8" i="15"/>
  <c r="F8" i="15"/>
  <c r="D9" i="15"/>
  <c r="F9" i="15"/>
  <c r="D10" i="15"/>
  <c r="F10" i="15"/>
  <c r="D11" i="15"/>
  <c r="F11" i="15"/>
  <c r="D8" i="14"/>
  <c r="F8" i="14"/>
  <c r="D9" i="14"/>
  <c r="F9" i="14"/>
  <c r="D10" i="14"/>
  <c r="F10" i="14"/>
  <c r="D11" i="14"/>
  <c r="F11" i="14"/>
  <c r="D8" i="13"/>
  <c r="F8" i="13"/>
  <c r="D9" i="13"/>
  <c r="F9" i="13"/>
  <c r="D10" i="13"/>
  <c r="F10" i="13"/>
  <c r="D11" i="13"/>
  <c r="F11" i="13"/>
  <c r="D8" i="12"/>
  <c r="F8" i="12"/>
  <c r="D9" i="12"/>
  <c r="F9" i="12"/>
  <c r="D10" i="12"/>
  <c r="F10" i="12"/>
  <c r="D11" i="12"/>
  <c r="F11" i="12"/>
  <c r="D8" i="10"/>
  <c r="F8" i="10"/>
  <c r="D9" i="10"/>
  <c r="F9" i="10"/>
  <c r="D10" i="10"/>
  <c r="F10" i="10"/>
  <c r="D11" i="10"/>
  <c r="F11" i="10"/>
  <c r="D8" i="9"/>
  <c r="F8" i="9"/>
  <c r="D9" i="9"/>
  <c r="F9" i="9"/>
  <c r="D10" i="9"/>
  <c r="F10" i="9"/>
  <c r="D11" i="9"/>
  <c r="F11" i="9"/>
  <c r="D8" i="8"/>
  <c r="F8" i="8"/>
  <c r="D9" i="8"/>
  <c r="F9" i="8"/>
  <c r="D10" i="8"/>
  <c r="F10" i="8"/>
  <c r="D11" i="8"/>
  <c r="F11" i="8"/>
  <c r="D8" i="7"/>
  <c r="F8" i="7"/>
  <c r="D9" i="7"/>
  <c r="F9" i="7"/>
  <c r="D10" i="7"/>
  <c r="F10" i="7"/>
  <c r="D11" i="7"/>
  <c r="F11" i="7"/>
  <c r="D8" i="3"/>
  <c r="F8" i="3"/>
  <c r="D9" i="3"/>
  <c r="F9" i="3"/>
  <c r="D10" i="3"/>
  <c r="F10" i="3"/>
  <c r="D11" i="3"/>
  <c r="F11" i="3"/>
  <c r="D8" i="6"/>
  <c r="F8" i="6"/>
  <c r="D9" i="6"/>
  <c r="F9" i="6"/>
  <c r="D10" i="6"/>
  <c r="F10" i="6"/>
  <c r="D11" i="6"/>
  <c r="F11" i="6"/>
  <c r="D8" i="18"/>
  <c r="F8" i="18"/>
  <c r="D9" i="18"/>
  <c r="F9" i="18"/>
  <c r="D10" i="18"/>
  <c r="F10" i="18"/>
  <c r="D11" i="18"/>
  <c r="F11" i="18"/>
  <c r="D8" i="4"/>
  <c r="F8" i="4"/>
  <c r="D9" i="4"/>
  <c r="F9" i="4"/>
  <c r="D10" i="4"/>
  <c r="F10" i="4"/>
  <c r="D11" i="4"/>
  <c r="F11" i="4"/>
  <c r="D40" i="2" l="1"/>
  <c r="D7" i="1"/>
  <c r="D8" i="1"/>
  <c r="C11" i="1"/>
  <c r="B11" i="1"/>
  <c r="B40" i="19"/>
  <c r="H26" i="19"/>
  <c r="F26" i="19"/>
  <c r="D26" i="19"/>
  <c r="B26" i="19"/>
  <c r="B12" i="19"/>
  <c r="B40" i="4"/>
  <c r="H26" i="4"/>
  <c r="F26" i="4"/>
  <c r="D26" i="4"/>
  <c r="B26" i="4"/>
  <c r="B12" i="4"/>
  <c r="B40" i="13"/>
  <c r="H26" i="13"/>
  <c r="F26" i="13"/>
  <c r="D26" i="13"/>
  <c r="B26" i="13"/>
  <c r="B12" i="13"/>
  <c r="B40" i="15"/>
  <c r="H26" i="15"/>
  <c r="F26" i="15"/>
  <c r="D26" i="15"/>
  <c r="B26" i="15"/>
  <c r="B12" i="15"/>
  <c r="B40" i="9"/>
  <c r="H26" i="9"/>
  <c r="F26" i="9"/>
  <c r="D26" i="9"/>
  <c r="B26" i="9"/>
  <c r="B12" i="9"/>
  <c r="C10" i="9" s="1"/>
  <c r="B40" i="3"/>
  <c r="H26" i="3"/>
  <c r="F26" i="3"/>
  <c r="D26" i="3"/>
  <c r="B26" i="3"/>
  <c r="B12" i="3"/>
  <c r="B40" i="8"/>
  <c r="H26" i="8"/>
  <c r="F26" i="8"/>
  <c r="D26" i="8"/>
  <c r="B26" i="8"/>
  <c r="B12" i="8"/>
  <c r="B40" i="2"/>
  <c r="B26" i="2"/>
  <c r="D26" i="2"/>
  <c r="F26" i="2"/>
  <c r="H26" i="2"/>
  <c r="B12" i="2"/>
  <c r="D12" i="2"/>
  <c r="D12" i="23" s="1"/>
  <c r="F12" i="2"/>
  <c r="B40" i="18"/>
  <c r="H26" i="18"/>
  <c r="F26" i="18"/>
  <c r="D26" i="18"/>
  <c r="B26" i="18"/>
  <c r="B12" i="18"/>
  <c r="B40" i="12"/>
  <c r="H26" i="12"/>
  <c r="F26" i="12"/>
  <c r="D26" i="12"/>
  <c r="B26" i="12"/>
  <c r="B12" i="12"/>
  <c r="B40" i="10"/>
  <c r="H26" i="10"/>
  <c r="F26" i="10"/>
  <c r="D26" i="10"/>
  <c r="B26" i="10"/>
  <c r="B12" i="10"/>
  <c r="B40" i="6"/>
  <c r="H26" i="6"/>
  <c r="F26" i="6"/>
  <c r="D26" i="6"/>
  <c r="B26" i="6"/>
  <c r="B12" i="6"/>
  <c r="B40" i="14"/>
  <c r="H26" i="14"/>
  <c r="F26" i="14"/>
  <c r="D26" i="14"/>
  <c r="B26" i="14"/>
  <c r="B12" i="14"/>
  <c r="B40" i="7"/>
  <c r="H26" i="7"/>
  <c r="F26" i="7"/>
  <c r="D26" i="7"/>
  <c r="B26" i="7"/>
  <c r="B12" i="7"/>
  <c r="C9" i="18" l="1"/>
  <c r="C8" i="18"/>
  <c r="G11" i="2"/>
  <c r="G11" i="23" s="1"/>
  <c r="F12" i="23"/>
  <c r="G9" i="2"/>
  <c r="G9" i="23" s="1"/>
  <c r="G8" i="2"/>
  <c r="G10" i="2"/>
  <c r="G10" i="23" s="1"/>
  <c r="F12" i="21"/>
  <c r="D12" i="21"/>
  <c r="E8" i="2"/>
  <c r="E8" i="23" s="1"/>
  <c r="E10" i="2"/>
  <c r="E10" i="23" s="1"/>
  <c r="E11" i="2"/>
  <c r="E11" i="23" s="1"/>
  <c r="E9" i="2"/>
  <c r="E9" i="23" s="1"/>
  <c r="D37" i="21"/>
  <c r="D37" i="13"/>
  <c r="D37" i="8"/>
  <c r="D37" i="18"/>
  <c r="D37" i="10"/>
  <c r="D37" i="7"/>
  <c r="D37" i="4"/>
  <c r="D37" i="14"/>
  <c r="D37" i="9"/>
  <c r="D37" i="6"/>
  <c r="D37" i="15"/>
  <c r="D37" i="3"/>
  <c r="D37" i="19"/>
  <c r="D37" i="12"/>
  <c r="D42" i="21"/>
  <c r="D42" i="19"/>
  <c r="D42" i="12"/>
  <c r="D42" i="7"/>
  <c r="D42" i="4"/>
  <c r="D42" i="9"/>
  <c r="D42" i="15"/>
  <c r="D42" i="3"/>
  <c r="D42" i="13"/>
  <c r="D42" i="8"/>
  <c r="D42" i="18"/>
  <c r="D42" i="14"/>
  <c r="D42" i="6"/>
  <c r="D42" i="10"/>
  <c r="D38" i="21"/>
  <c r="D38" i="19"/>
  <c r="D38" i="15"/>
  <c r="D38" i="14"/>
  <c r="D38" i="13"/>
  <c r="D38" i="12"/>
  <c r="D38" i="10"/>
  <c r="D38" i="9"/>
  <c r="D38" i="8"/>
  <c r="D38" i="7"/>
  <c r="D40" i="7" s="1"/>
  <c r="D38" i="3"/>
  <c r="D38" i="6"/>
  <c r="D38" i="18"/>
  <c r="D38" i="4"/>
  <c r="C9" i="4"/>
  <c r="C8" i="4"/>
  <c r="C9" i="19"/>
  <c r="C10" i="19"/>
  <c r="C8" i="19"/>
  <c r="C10" i="15"/>
  <c r="C9" i="15"/>
  <c r="C8" i="15"/>
  <c r="C9" i="14"/>
  <c r="C8" i="14"/>
  <c r="C10" i="14"/>
  <c r="C9" i="13"/>
  <c r="C8" i="13"/>
  <c r="C10" i="12"/>
  <c r="C9" i="12"/>
  <c r="C8" i="12"/>
  <c r="C10" i="10"/>
  <c r="C9" i="10"/>
  <c r="C8" i="10"/>
  <c r="C9" i="9"/>
  <c r="C8" i="9"/>
  <c r="C9" i="8"/>
  <c r="C8" i="8"/>
  <c r="C10" i="8"/>
  <c r="C9" i="7"/>
  <c r="C8" i="7"/>
  <c r="C8" i="3"/>
  <c r="C9" i="3"/>
  <c r="C10" i="6"/>
  <c r="C9" i="6"/>
  <c r="C8" i="6"/>
  <c r="C10" i="2"/>
  <c r="C8" i="2"/>
  <c r="C9" i="2"/>
  <c r="F12" i="15"/>
  <c r="F12" i="10"/>
  <c r="F12" i="3"/>
  <c r="F12" i="9"/>
  <c r="F12" i="6"/>
  <c r="F12" i="13"/>
  <c r="F12" i="18"/>
  <c r="F12" i="19"/>
  <c r="F12" i="12"/>
  <c r="F12" i="7"/>
  <c r="F12" i="4"/>
  <c r="F12" i="14"/>
  <c r="F12" i="8"/>
  <c r="D12" i="15"/>
  <c r="D12" i="13"/>
  <c r="D12" i="10"/>
  <c r="D12" i="8"/>
  <c r="D12" i="3"/>
  <c r="D12" i="18"/>
  <c r="D12" i="19"/>
  <c r="D12" i="12"/>
  <c r="D12" i="7"/>
  <c r="D12" i="9"/>
  <c r="D12" i="4"/>
  <c r="D12" i="14"/>
  <c r="D12" i="6"/>
  <c r="D11" i="1"/>
  <c r="G37" i="1" s="1"/>
  <c r="G12" i="2" l="1"/>
  <c r="G12" i="23" s="1"/>
  <c r="G8" i="23"/>
  <c r="D40" i="12"/>
  <c r="D40" i="9"/>
  <c r="D40" i="15"/>
  <c r="E10" i="21"/>
  <c r="E10" i="19"/>
  <c r="E10" i="15"/>
  <c r="E10" i="14"/>
  <c r="E10" i="13"/>
  <c r="E10" i="12"/>
  <c r="E10" i="10"/>
  <c r="E10" i="9"/>
  <c r="E10" i="8"/>
  <c r="E10" i="7"/>
  <c r="E10" i="3"/>
  <c r="E10" i="6"/>
  <c r="E10" i="18"/>
  <c r="E10" i="4"/>
  <c r="E8" i="21"/>
  <c r="E12" i="2"/>
  <c r="E12" i="23" s="1"/>
  <c r="E8" i="19"/>
  <c r="E8" i="15"/>
  <c r="E8" i="14"/>
  <c r="E8" i="13"/>
  <c r="E8" i="12"/>
  <c r="E8" i="10"/>
  <c r="E8" i="9"/>
  <c r="E8" i="8"/>
  <c r="E8" i="7"/>
  <c r="E8" i="3"/>
  <c r="E8" i="6"/>
  <c r="E8" i="18"/>
  <c r="E8" i="4"/>
  <c r="G10" i="21"/>
  <c r="G10" i="19"/>
  <c r="G10" i="15"/>
  <c r="G10" i="14"/>
  <c r="G10" i="13"/>
  <c r="G10" i="12"/>
  <c r="G10" i="10"/>
  <c r="G10" i="9"/>
  <c r="G10" i="8"/>
  <c r="G10" i="7"/>
  <c r="G10" i="3"/>
  <c r="G10" i="6"/>
  <c r="G10" i="18"/>
  <c r="G10" i="4"/>
  <c r="G9" i="21"/>
  <c r="G9" i="19"/>
  <c r="G9" i="15"/>
  <c r="G9" i="14"/>
  <c r="G9" i="13"/>
  <c r="G9" i="12"/>
  <c r="G9" i="10"/>
  <c r="G9" i="9"/>
  <c r="G9" i="8"/>
  <c r="G9" i="7"/>
  <c r="G9" i="3"/>
  <c r="G9" i="6"/>
  <c r="G9" i="18"/>
  <c r="G9" i="4"/>
  <c r="D40" i="6"/>
  <c r="D40" i="14"/>
  <c r="E9" i="21"/>
  <c r="E9" i="19"/>
  <c r="E9" i="15"/>
  <c r="E9" i="14"/>
  <c r="E9" i="13"/>
  <c r="E9" i="12"/>
  <c r="E9" i="10"/>
  <c r="E9" i="9"/>
  <c r="E9" i="8"/>
  <c r="E9" i="7"/>
  <c r="E9" i="3"/>
  <c r="E9" i="6"/>
  <c r="E9" i="18"/>
  <c r="E9" i="4"/>
  <c r="G8" i="21"/>
  <c r="G8" i="19"/>
  <c r="G8" i="15"/>
  <c r="G8" i="14"/>
  <c r="G8" i="13"/>
  <c r="G8" i="12"/>
  <c r="G8" i="10"/>
  <c r="G8" i="9"/>
  <c r="G8" i="8"/>
  <c r="G8" i="7"/>
  <c r="G8" i="3"/>
  <c r="G8" i="6"/>
  <c r="G8" i="18"/>
  <c r="G8" i="4"/>
  <c r="E11" i="21"/>
  <c r="E11" i="19"/>
  <c r="E11" i="15"/>
  <c r="E11" i="14"/>
  <c r="E11" i="13"/>
  <c r="E11" i="12"/>
  <c r="E11" i="10"/>
  <c r="E11" i="9"/>
  <c r="E11" i="8"/>
  <c r="E11" i="7"/>
  <c r="E11" i="3"/>
  <c r="E11" i="6"/>
  <c r="E11" i="18"/>
  <c r="E11" i="4"/>
  <c r="G11" i="21"/>
  <c r="G11" i="19"/>
  <c r="G11" i="15"/>
  <c r="G11" i="14"/>
  <c r="G11" i="13"/>
  <c r="G11" i="12"/>
  <c r="G11" i="10"/>
  <c r="G11" i="9"/>
  <c r="G11" i="8"/>
  <c r="G11" i="7"/>
  <c r="G11" i="3"/>
  <c r="G11" i="6"/>
  <c r="G11" i="18"/>
  <c r="G11" i="4"/>
  <c r="D40" i="4"/>
  <c r="D40" i="19"/>
  <c r="D40" i="3"/>
  <c r="D40" i="10"/>
  <c r="D40" i="18"/>
  <c r="D40" i="8"/>
  <c r="D40" i="13"/>
  <c r="D40" i="21"/>
  <c r="E6" i="1"/>
  <c r="C12" i="19"/>
  <c r="C12" i="10"/>
  <c r="C12" i="9"/>
  <c r="C12" i="7"/>
  <c r="C12" i="6"/>
  <c r="C12" i="4"/>
  <c r="C12" i="18"/>
  <c r="C12" i="13"/>
  <c r="C12" i="12"/>
  <c r="C12" i="15"/>
  <c r="C12" i="14"/>
  <c r="C12" i="8"/>
  <c r="C12" i="3"/>
  <c r="C12" i="2"/>
  <c r="E8" i="1"/>
  <c r="D20" i="1" s="1"/>
  <c r="D31" i="1" s="1"/>
  <c r="E7" i="1"/>
  <c r="C20" i="1" s="1"/>
  <c r="C30" i="1" l="1"/>
  <c r="C31" i="1"/>
  <c r="E11" i="1"/>
  <c r="E12" i="21"/>
  <c r="E12" i="19"/>
  <c r="E12" i="3"/>
  <c r="E12" i="6"/>
  <c r="E12" i="14"/>
  <c r="E12" i="13"/>
  <c r="E12" i="9"/>
  <c r="E12" i="12"/>
  <c r="E12" i="10"/>
  <c r="E12" i="15"/>
  <c r="E12" i="18"/>
  <c r="E12" i="7"/>
  <c r="E12" i="8"/>
  <c r="E12" i="4"/>
  <c r="G12" i="21"/>
  <c r="G12" i="3"/>
  <c r="G12" i="18"/>
  <c r="G12" i="8"/>
  <c r="G12" i="10"/>
  <c r="G12" i="14"/>
  <c r="G12" i="12"/>
  <c r="G12" i="19"/>
  <c r="G12" i="15"/>
  <c r="G12" i="7"/>
  <c r="G12" i="6"/>
  <c r="G12" i="4"/>
  <c r="G12" i="9"/>
  <c r="G12" i="13"/>
  <c r="B20" i="1"/>
  <c r="B29" i="1" s="1"/>
  <c r="D27" i="1"/>
  <c r="D32" i="1"/>
  <c r="C35" i="1"/>
  <c r="C32" i="1"/>
  <c r="D30" i="1"/>
  <c r="D26" i="1"/>
  <c r="D25" i="1"/>
  <c r="D23" i="1"/>
  <c r="D21" i="1"/>
  <c r="C29" i="1"/>
  <c r="C23" i="1"/>
  <c r="D24" i="1"/>
  <c r="D22" i="1"/>
  <c r="D36" i="1"/>
  <c r="D35" i="1"/>
  <c r="C27" i="1"/>
  <c r="C25" i="1"/>
  <c r="D33" i="1"/>
  <c r="C21" i="1"/>
  <c r="D34" i="1"/>
  <c r="D29" i="1"/>
  <c r="C33" i="1"/>
  <c r="D28" i="1"/>
  <c r="C34" i="1"/>
  <c r="C28" i="1"/>
  <c r="C26" i="1"/>
  <c r="C24" i="1"/>
  <c r="C22" i="1"/>
  <c r="C36" i="1"/>
  <c r="B23" i="1" l="1"/>
  <c r="B30" i="1"/>
  <c r="B31" i="1"/>
  <c r="B22" i="1"/>
  <c r="B21" i="1"/>
  <c r="B26" i="1"/>
  <c r="B34" i="1"/>
  <c r="B36" i="1"/>
  <c r="B27" i="1"/>
  <c r="B28" i="1"/>
  <c r="B33" i="1"/>
  <c r="E20" i="1"/>
  <c r="B25" i="1"/>
  <c r="B35" i="1"/>
  <c r="B24" i="1"/>
  <c r="B32" i="1"/>
  <c r="D37" i="1"/>
  <c r="C37" i="1"/>
  <c r="B37" i="1" l="1"/>
</calcChain>
</file>

<file path=xl/sharedStrings.xml><?xml version="1.0" encoding="utf-8"?>
<sst xmlns="http://schemas.openxmlformats.org/spreadsheetml/2006/main" count="952" uniqueCount="101">
  <si>
    <t>FND 0100</t>
  </si>
  <si>
    <t>FND 420</t>
  </si>
  <si>
    <t>TOTAL EXP.</t>
  </si>
  <si>
    <t>FUNCTION/OBJ</t>
  </si>
  <si>
    <t xml:space="preserve"> </t>
  </si>
  <si>
    <t>TOTAL EXPEND.</t>
  </si>
  <si>
    <t>C.C.</t>
  </si>
  <si>
    <t>0021</t>
  </si>
  <si>
    <t>0031</t>
  </si>
  <si>
    <t>0101</t>
  </si>
  <si>
    <t>0121</t>
  </si>
  <si>
    <t>0161</t>
  </si>
  <si>
    <t>0171</t>
  </si>
  <si>
    <t>0181</t>
  </si>
  <si>
    <t>0201</t>
  </si>
  <si>
    <t>% Of TOTAL EXPEND</t>
  </si>
  <si>
    <t>FLORIDA DEPARTMENT OF EDUCATION</t>
  </si>
  <si>
    <t>EDUCATIONAL FUNDING ACCOUNTABILITY ACT</t>
  </si>
  <si>
    <t>REVENUES</t>
  </si>
  <si>
    <t>SCHOOL</t>
  </si>
  <si>
    <t>%</t>
  </si>
  <si>
    <t>DISTRICT</t>
  </si>
  <si>
    <t>STATE</t>
  </si>
  <si>
    <t>FEDERAL</t>
  </si>
  <si>
    <t>STATE/LOCAL(Excludes Lottery)</t>
  </si>
  <si>
    <t>LOTTERY</t>
  </si>
  <si>
    <t>PRIVATE</t>
  </si>
  <si>
    <t>TOTAL</t>
  </si>
  <si>
    <t>OPERATING COSTS K-12</t>
  </si>
  <si>
    <t>PER FULL-TIME EQUIVALENT STUDENTS</t>
  </si>
  <si>
    <t>COSTS</t>
  </si>
  <si>
    <t>SALARIES/BENEFITS</t>
  </si>
  <si>
    <t>OTHER INSTRUCTIONAL PERSONNEL</t>
  </si>
  <si>
    <t>CONTRACTED SERVICES</t>
  </si>
  <si>
    <t>SCHOOL ADMINISTRATION</t>
  </si>
  <si>
    <t>MATERIALS, SUPPLIES, CAPITAL OUTLAY</t>
  </si>
  <si>
    <t>FOOD SERVICE</t>
  </si>
  <si>
    <t>OPER/MAINT OF PLANT</t>
  </si>
  <si>
    <t>OTHER SCHOOL LEVEL SUPPORT SERV.</t>
  </si>
  <si>
    <t>TOTAL SCHOOL COSTS</t>
  </si>
  <si>
    <t>BASIC PROGRAMS</t>
  </si>
  <si>
    <t>EXCEPTIONAL PROGRAMS</t>
  </si>
  <si>
    <t>TEXTBOOKS</t>
  </si>
  <si>
    <t>COMPUTER HARDWARE &amp; SOFTWARE</t>
  </si>
  <si>
    <t>OTHER INSTRUCTIONAL MATERIALS</t>
  </si>
  <si>
    <t>LIBRARY MEDIA MATERIALS</t>
  </si>
  <si>
    <t xml:space="preserve">  </t>
  </si>
  <si>
    <t>*</t>
  </si>
  <si>
    <t>SCHOOL:  OKEECHOBEE FRESHMAN CAMPUS</t>
  </si>
  <si>
    <t>BREAKDOWN OF MATERIALS/SUPPLIES</t>
  </si>
  <si>
    <t>**</t>
  </si>
  <si>
    <t>0112</t>
  </si>
  <si>
    <t>0113</t>
  </si>
  <si>
    <t>ESOL PROGRAM</t>
  </si>
  <si>
    <t>ESOL PROGRAMS</t>
  </si>
  <si>
    <t>SCHOOL:  OKEECHOBEE HIGH SCHOOL</t>
  </si>
  <si>
    <t xml:space="preserve">FOOTNOTE:  </t>
  </si>
  <si>
    <t>THE COST OF SUBSTITUTE TEACHERS</t>
  </si>
  <si>
    <t>FOOTNOTE:</t>
  </si>
  <si>
    <t xml:space="preserve">THE COST OF SUBSTITUTE TEACHERS </t>
  </si>
  <si>
    <t>INCLUDED IN "SALARIES/BENEFITS"</t>
  </si>
  <si>
    <t>IS:</t>
  </si>
  <si>
    <t>BREAKDOWN OF MATERIALS/SUPPLIES FOR DOE REPORT</t>
  </si>
  <si>
    <t>DOE REPORT</t>
  </si>
  <si>
    <t>MAT/SPL/CAP</t>
  </si>
  <si>
    <t>INST SALARIES PER FULL-TIME STUDENTS</t>
  </si>
  <si>
    <t>5000-0520</t>
  </si>
  <si>
    <t>5000-0643,0644,0691,0692</t>
  </si>
  <si>
    <t>THE AMOUNTS IN COLUMN F ARE REFLECTED IN THE EDUCATION FUNDING ACCOUNTABILITY REPORT.</t>
  </si>
  <si>
    <t>EACH COST CENTER HAS AN AMOUNT TITLED MATERIALS,SUPPLIES, CAPITAL OUTLAY.</t>
  </si>
  <si>
    <t>OMIT FUNCTION 5500/5900</t>
  </si>
  <si>
    <t>SCHOOL:  SOUTH ELEMENTARY SCHOOL</t>
  </si>
  <si>
    <t>SCHOOL:  CENTRAL ELEMENTARY SCHOOL</t>
  </si>
  <si>
    <t>SCHOOL: OKEECHOBEE ACHIEVEMENT ACADEMY</t>
  </si>
  <si>
    <t>SCHOOL: YEARLING MIDDLE SCHOOL</t>
  </si>
  <si>
    <t>SCHOOL:  NORTH ELEMENTARY SCHOOL</t>
  </si>
  <si>
    <t>SCHOOL:  EVERGLADES ELEMENTARY SCHOOL</t>
  </si>
  <si>
    <t>SCHOOL:  SEMINOLE ELEMENTARY SCHOOL</t>
  </si>
  <si>
    <r>
      <t xml:space="preserve">ADULT PROGRAMS </t>
    </r>
    <r>
      <rPr>
        <i/>
        <sz val="10"/>
        <rFont val="Arial"/>
        <family val="2"/>
      </rPr>
      <t>(* NOT FEFP FUNDED)</t>
    </r>
  </si>
  <si>
    <r>
      <t>ADULT PROGRAMS</t>
    </r>
    <r>
      <rPr>
        <i/>
        <sz val="10"/>
        <rFont val="Arial"/>
        <family val="2"/>
      </rPr>
      <t xml:space="preserve"> (* NOT FEFP FUNDED)</t>
    </r>
  </si>
  <si>
    <t>SCHOOL:  OSCEOLA MIDDLE SCHOOL</t>
  </si>
  <si>
    <r>
      <t>ADULT PROGRAMS</t>
    </r>
    <r>
      <rPr>
        <sz val="10"/>
        <rFont val="Arial"/>
        <family val="2"/>
      </rPr>
      <t xml:space="preserve"> (* </t>
    </r>
    <r>
      <rPr>
        <i/>
        <sz val="10"/>
        <rFont val="Arial"/>
        <family val="2"/>
      </rPr>
      <t>NOT FEFP FUNDED</t>
    </r>
    <r>
      <rPr>
        <sz val="10"/>
        <rFont val="Arial"/>
        <family val="2"/>
      </rPr>
      <t>)</t>
    </r>
  </si>
  <si>
    <r>
      <t>ADULT PROGRAMS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(* NOT FEFP FUNDED)</t>
    </r>
  </si>
  <si>
    <r>
      <t xml:space="preserve">ADULT PROGRAMS </t>
    </r>
    <r>
      <rPr>
        <sz val="10"/>
        <rFont val="Arial"/>
        <family val="2"/>
      </rPr>
      <t>(* NOT FEFP FUNDED)</t>
    </r>
  </si>
  <si>
    <t>NOTE:  SKYWARD REPORTS USED TO VERIFY THESE AMOUNTS</t>
  </si>
  <si>
    <t>CAREER EDUCATION PROGRAMS</t>
  </si>
  <si>
    <t>SCHOOL:  8017 OKEE INTENSIVE HALFWAY HOUSE</t>
  </si>
  <si>
    <t>SCHOOL: 9101 TANTIE JUVENILE RESIDENTIAL FACILITY</t>
  </si>
  <si>
    <t>SCHOOL:  9106 CYPRESS JUVENILE RESIDENTIAL FACILITY</t>
  </si>
  <si>
    <t>SCHOOL:  7004 OKEECHOBEE VIRTUAL FRANCHISE</t>
  </si>
  <si>
    <t>2015-16 FINANCIAL REPORT</t>
  </si>
  <si>
    <t>SCHOOL:  9004 STUDENT SERVICES/SPECIAL PROGRAMS</t>
  </si>
  <si>
    <t>Object 500 &amp; 600-Other</t>
  </si>
  <si>
    <t>500 &amp; 600 -Other</t>
  </si>
  <si>
    <t xml:space="preserve">Rounding </t>
  </si>
  <si>
    <t xml:space="preserve">SCHOOL:  </t>
  </si>
  <si>
    <t>EDUCATIONAL FUNDING ACCOUNTABILITY ACT 1010.215 F.S.</t>
  </si>
  <si>
    <t>EDUCATIONAL FUNDING ACCOUNTABILITY ACT, 1010.215 F.S.</t>
  </si>
  <si>
    <t>2017-18 SCHOOL FINANCIAL REPORT</t>
  </si>
  <si>
    <t>SCHOOL:  7023 OKEECHOBEE VIRTUAL INSTRUCTION</t>
  </si>
  <si>
    <t>SCHOOL FINANCIAL REPORT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</si>
</sst>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00%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theme="3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4" fontId="1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4" xfId="0" applyFont="1" applyBorder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left"/>
    </xf>
    <xf numFmtId="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/>
    <xf numFmtId="0" fontId="3" fillId="0" borderId="0" xfId="0" applyNumberFormat="1" applyFont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0" fontId="3" fillId="0" borderId="0" xfId="0" applyFont="1"/>
    <xf numFmtId="0" fontId="1" fillId="0" borderId="0" xfId="0" applyFont="1" applyBorder="1" applyAlignment="1">
      <alignment horizontal="center"/>
    </xf>
    <xf numFmtId="4" fontId="3" fillId="0" borderId="0" xfId="0" applyNumberFormat="1" applyFont="1"/>
    <xf numFmtId="0" fontId="1" fillId="0" borderId="0" xfId="0" applyFont="1" applyBorder="1" applyAlignment="1">
      <alignment horizontal="center"/>
    </xf>
    <xf numFmtId="4" fontId="1" fillId="0" borderId="0" xfId="0" applyNumberFormat="1" applyFont="1" applyFill="1"/>
    <xf numFmtId="3" fontId="2" fillId="0" borderId="0" xfId="0" applyNumberFormat="1" applyFont="1" applyFill="1" applyBorder="1"/>
    <xf numFmtId="10" fontId="2" fillId="0" borderId="0" xfId="0" applyNumberFormat="1" applyFont="1" applyFill="1" applyBorder="1"/>
    <xf numFmtId="0" fontId="2" fillId="0" borderId="2" xfId="0" applyFont="1" applyFill="1" applyBorder="1"/>
    <xf numFmtId="3" fontId="1" fillId="0" borderId="1" xfId="0" applyNumberFormat="1" applyFont="1" applyFill="1" applyBorder="1"/>
    <xf numFmtId="10" fontId="1" fillId="0" borderId="1" xfId="0" applyNumberFormat="1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1" fillId="0" borderId="0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2" fillId="0" borderId="2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/>
    <xf numFmtId="3" fontId="1" fillId="0" borderId="5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0" fontId="1" fillId="0" borderId="5" xfId="0" applyFont="1" applyFill="1" applyBorder="1"/>
    <xf numFmtId="3" fontId="1" fillId="0" borderId="0" xfId="0" applyNumberFormat="1" applyFont="1" applyFill="1" applyBorder="1"/>
    <xf numFmtId="0" fontId="1" fillId="0" borderId="2" xfId="0" applyFont="1" applyFill="1" applyBorder="1"/>
    <xf numFmtId="0" fontId="2" fillId="0" borderId="0" xfId="0" applyFont="1" applyFill="1"/>
    <xf numFmtId="3" fontId="2" fillId="0" borderId="0" xfId="0" applyNumberFormat="1" applyFont="1" applyFill="1"/>
    <xf numFmtId="3" fontId="1" fillId="0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3" fontId="1" fillId="4" borderId="1" xfId="0" applyNumberFormat="1" applyFont="1" applyFill="1" applyBorder="1"/>
    <xf numFmtId="3" fontId="1" fillId="4" borderId="5" xfId="0" applyNumberFormat="1" applyFont="1" applyFill="1" applyBorder="1"/>
    <xf numFmtId="3" fontId="2" fillId="3" borderId="0" xfId="0" applyNumberFormat="1" applyFont="1" applyFill="1" applyBorder="1"/>
    <xf numFmtId="3" fontId="2" fillId="5" borderId="0" xfId="0" applyNumberFormat="1" applyFont="1" applyFill="1" applyBorder="1"/>
    <xf numFmtId="3" fontId="2" fillId="5" borderId="2" xfId="0" applyNumberFormat="1" applyFont="1" applyFill="1" applyBorder="1"/>
    <xf numFmtId="3" fontId="2" fillId="3" borderId="2" xfId="0" applyNumberFormat="1" applyFont="1" applyFill="1" applyBorder="1"/>
    <xf numFmtId="0" fontId="2" fillId="3" borderId="0" xfId="0" applyFont="1" applyFill="1" applyBorder="1"/>
    <xf numFmtId="3" fontId="2" fillId="6" borderId="0" xfId="0" applyNumberFormat="1" applyFont="1" applyFill="1" applyBorder="1"/>
    <xf numFmtId="3" fontId="2" fillId="6" borderId="0" xfId="0" applyNumberFormat="1" applyFont="1" applyFill="1"/>
    <xf numFmtId="3" fontId="1" fillId="7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4" workbookViewId="0">
      <selection activeCell="G12" sqref="G12"/>
    </sheetView>
  </sheetViews>
  <sheetFormatPr defaultRowHeight="15" x14ac:dyDescent="0.2"/>
  <cols>
    <col min="1" max="1" width="49.710937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75" t="s">
        <v>16</v>
      </c>
      <c r="B1" s="76"/>
      <c r="C1" s="76"/>
      <c r="D1" s="76"/>
      <c r="E1" s="76"/>
      <c r="F1" s="76"/>
      <c r="G1" s="76"/>
      <c r="H1" s="77"/>
    </row>
    <row r="2" spans="1:8" ht="15.75" x14ac:dyDescent="0.25">
      <c r="A2" s="78" t="s">
        <v>97</v>
      </c>
      <c r="B2" s="79"/>
      <c r="C2" s="79"/>
      <c r="D2" s="79"/>
      <c r="E2" s="79"/>
      <c r="F2" s="79"/>
      <c r="G2" s="79"/>
      <c r="H2" s="80"/>
    </row>
    <row r="3" spans="1:8" ht="15.75" x14ac:dyDescent="0.25">
      <c r="A3" s="78" t="str">
        <f>'Data Entry'!$A$3</f>
        <v>2017-18 SCHOOL FINANCIAL REPORT</v>
      </c>
      <c r="B3" s="79"/>
      <c r="C3" s="79"/>
      <c r="D3" s="79"/>
      <c r="E3" s="79"/>
      <c r="F3" s="79"/>
      <c r="G3" s="79"/>
      <c r="H3" s="80"/>
    </row>
    <row r="4" spans="1:8" ht="15.75" x14ac:dyDescent="0.25">
      <c r="A4" s="78" t="s">
        <v>72</v>
      </c>
      <c r="B4" s="79"/>
      <c r="C4" s="79"/>
      <c r="D4" s="79"/>
      <c r="E4" s="79"/>
      <c r="F4" s="79"/>
      <c r="G4" s="79"/>
      <c r="H4" s="8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f>429931+308341</f>
        <v>738272</v>
      </c>
      <c r="C8" s="40">
        <f>B8/B12</f>
        <v>0.1492</v>
      </c>
      <c r="D8" s="39">
        <f>'Data Entry'!D8</f>
        <v>9547795</v>
      </c>
      <c r="E8" s="40">
        <f>'Data Entry'!E8</f>
        <v>0.16120000000000001</v>
      </c>
      <c r="F8" s="39">
        <f>'Data Entry'!F8</f>
        <v>3417824301</v>
      </c>
      <c r="G8" s="40">
        <f>'Data Entry'!G8</f>
        <v>0.13339999999999999</v>
      </c>
      <c r="H8" s="41"/>
    </row>
    <row r="9" spans="1:8" x14ac:dyDescent="0.2">
      <c r="A9" s="13" t="s">
        <v>24</v>
      </c>
      <c r="B9" s="39">
        <f>H26-B8-B10-B11</f>
        <v>4207419</v>
      </c>
      <c r="C9" s="40">
        <f>B9/B12</f>
        <v>0.85019999999999996</v>
      </c>
      <c r="D9" s="39">
        <f>'Data Entry'!D9</f>
        <v>49665295</v>
      </c>
      <c r="E9" s="40">
        <f>'Data Entry'!E9</f>
        <v>0.83860000000000001</v>
      </c>
      <c r="F9" s="39">
        <f>'Data Entry'!F9</f>
        <v>22171281118</v>
      </c>
      <c r="G9" s="40">
        <f>'Data Entry'!G9</f>
        <v>0.86560000000000004</v>
      </c>
      <c r="H9" s="41"/>
    </row>
    <row r="10" spans="1:8" x14ac:dyDescent="0.2">
      <c r="A10" s="13" t="s">
        <v>25</v>
      </c>
      <c r="B10" s="39">
        <v>3165</v>
      </c>
      <c r="C10" s="40">
        <v>0</v>
      </c>
      <c r="D10" s="39">
        <f>'Data Entry'!D10</f>
        <v>10723</v>
      </c>
      <c r="E10" s="40">
        <f>'Data Entry'!E10</f>
        <v>2.0000000000000001E-4</v>
      </c>
      <c r="F10" s="39">
        <f>'Data Entry'!F10</f>
        <v>5024625</v>
      </c>
      <c r="G10" s="40">
        <f>'Data Entry'!G10</f>
        <v>2.0000000000000001E-4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19871211</v>
      </c>
      <c r="G11" s="40">
        <f>'Data Entry'!G11</f>
        <v>8.0000000000000004E-4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4948856</v>
      </c>
      <c r="C12" s="43">
        <f t="shared" si="0"/>
        <v>0.99939999999999996</v>
      </c>
      <c r="D12" s="42">
        <f>'Data Entry'!D12</f>
        <v>59223813</v>
      </c>
      <c r="E12" s="43">
        <f>'Data Entry'!E12</f>
        <v>1</v>
      </c>
      <c r="F12" s="42">
        <f>'Data Entry'!F12</f>
        <v>25614001255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74" t="s">
        <v>29</v>
      </c>
      <c r="C14" s="74"/>
      <c r="D14" s="74"/>
      <c r="E14" s="74"/>
      <c r="F14" s="7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4707</v>
      </c>
      <c r="C17" s="45"/>
      <c r="D17" s="39">
        <f>'Data Entry'!D17</f>
        <v>4217</v>
      </c>
      <c r="E17" s="39"/>
      <c r="F17" s="39">
        <f>'Data Entry'!F17</f>
        <v>4833</v>
      </c>
      <c r="G17" s="45"/>
      <c r="H17" s="50">
        <v>2687501</v>
      </c>
    </row>
    <row r="18" spans="1:8" x14ac:dyDescent="0.2">
      <c r="A18" s="13" t="s">
        <v>32</v>
      </c>
      <c r="B18" s="39">
        <v>1044</v>
      </c>
      <c r="C18" s="45" t="s">
        <v>4</v>
      </c>
      <c r="D18" s="39">
        <f>'Data Entry'!D18</f>
        <v>963</v>
      </c>
      <c r="E18" s="39"/>
      <c r="F18" s="39">
        <f>'Data Entry'!F18</f>
        <v>991</v>
      </c>
      <c r="G18" s="45"/>
      <c r="H18" s="50">
        <v>596129</v>
      </c>
    </row>
    <row r="19" spans="1:8" x14ac:dyDescent="0.2">
      <c r="A19" s="13" t="s">
        <v>33</v>
      </c>
      <c r="B19" s="39">
        <v>372</v>
      </c>
      <c r="C19" s="45"/>
      <c r="D19" s="39">
        <f>'Data Entry'!D19</f>
        <v>613</v>
      </c>
      <c r="E19" s="39"/>
      <c r="F19" s="39">
        <f>'Data Entry'!F19</f>
        <v>222</v>
      </c>
      <c r="G19" s="45"/>
      <c r="H19" s="50">
        <v>212521</v>
      </c>
    </row>
    <row r="20" spans="1:8" x14ac:dyDescent="0.2">
      <c r="A20" s="13" t="s">
        <v>34</v>
      </c>
      <c r="B20" s="39">
        <v>537</v>
      </c>
      <c r="C20" s="45" t="s">
        <v>4</v>
      </c>
      <c r="D20" s="39">
        <f>'Data Entry'!D20</f>
        <v>488</v>
      </c>
      <c r="E20" s="39"/>
      <c r="F20" s="39">
        <f>'Data Entry'!F20</f>
        <v>582</v>
      </c>
      <c r="G20" s="45"/>
      <c r="H20" s="50">
        <v>306655</v>
      </c>
    </row>
    <row r="21" spans="1:8" ht="15.75" x14ac:dyDescent="0.25">
      <c r="A21" s="13" t="s">
        <v>35</v>
      </c>
      <c r="B21" s="39">
        <v>582</v>
      </c>
      <c r="C21" s="45"/>
      <c r="D21" s="39">
        <f>'Data Entry'!D21</f>
        <v>450</v>
      </c>
      <c r="E21" s="39"/>
      <c r="F21" s="39">
        <f>'Data Entry'!F21</f>
        <v>234</v>
      </c>
      <c r="G21" s="51" t="s">
        <v>50</v>
      </c>
      <c r="H21" s="50">
        <v>332294</v>
      </c>
    </row>
    <row r="22" spans="1:8" x14ac:dyDescent="0.2">
      <c r="A22" s="13" t="s">
        <v>36</v>
      </c>
      <c r="B22" s="39">
        <v>540</v>
      </c>
      <c r="C22" s="45"/>
      <c r="D22" s="39">
        <f>'Data Entry'!D22</f>
        <v>539</v>
      </c>
      <c r="E22" s="39"/>
      <c r="F22" s="39">
        <f>'Data Entry'!F22</f>
        <v>518</v>
      </c>
      <c r="G22" s="45"/>
      <c r="H22" s="50">
        <v>308341</v>
      </c>
    </row>
    <row r="23" spans="1:8" x14ac:dyDescent="0.2">
      <c r="A23" s="13" t="s">
        <v>37</v>
      </c>
      <c r="B23" s="39">
        <v>737</v>
      </c>
      <c r="C23" s="45"/>
      <c r="D23" s="39">
        <f>'Data Entry'!D23</f>
        <v>758</v>
      </c>
      <c r="E23" s="39"/>
      <c r="F23" s="39">
        <f>'Data Entry'!F23</f>
        <v>925</v>
      </c>
      <c r="G23" s="45"/>
      <c r="H23" s="50">
        <v>420897</v>
      </c>
    </row>
    <row r="24" spans="1:8" x14ac:dyDescent="0.2">
      <c r="A24" s="13" t="s">
        <v>38</v>
      </c>
      <c r="B24" s="39">
        <v>148</v>
      </c>
      <c r="C24" s="45"/>
      <c r="D24" s="39">
        <f>'Data Entry'!D24</f>
        <v>212</v>
      </c>
      <c r="E24" s="39"/>
      <c r="F24" s="39">
        <f>'Data Entry'!F24</f>
        <v>219</v>
      </c>
      <c r="G24" s="45"/>
      <c r="H24" s="50">
        <v>84518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8667</v>
      </c>
      <c r="C26" s="52"/>
      <c r="D26" s="42">
        <f>SUM(D17:D25)</f>
        <v>8240</v>
      </c>
      <c r="E26" s="52"/>
      <c r="F26" s="42">
        <f>SUM(F17:F25)</f>
        <v>8524</v>
      </c>
      <c r="G26" s="52"/>
      <c r="H26" s="53">
        <f>SUM(H17:H25)</f>
        <v>4948856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4296</v>
      </c>
      <c r="C29" s="39" t="s">
        <v>46</v>
      </c>
      <c r="D29" s="39">
        <f>'Data Entry'!D29</f>
        <v>3581</v>
      </c>
      <c r="E29" s="39"/>
      <c r="F29" s="39">
        <f>'Data Entry'!F29</f>
        <v>4051</v>
      </c>
      <c r="G29" s="39"/>
      <c r="H29" s="50">
        <v>1473766</v>
      </c>
    </row>
    <row r="30" spans="1:8" x14ac:dyDescent="0.2">
      <c r="A30" s="13" t="s">
        <v>53</v>
      </c>
      <c r="B30" s="39">
        <v>4025</v>
      </c>
      <c r="C30" s="39"/>
      <c r="D30" s="39">
        <f>'Data Entry'!D30</f>
        <v>4465</v>
      </c>
      <c r="E30" s="39"/>
      <c r="F30" s="39">
        <f>'Data Entry'!F30</f>
        <v>4912</v>
      </c>
      <c r="G30" s="39"/>
      <c r="H30" s="50">
        <v>453537</v>
      </c>
    </row>
    <row r="31" spans="1:8" x14ac:dyDescent="0.2">
      <c r="A31" s="13" t="s">
        <v>41</v>
      </c>
      <c r="B31" s="39">
        <v>6592</v>
      </c>
      <c r="C31" s="39"/>
      <c r="D31" s="39">
        <f>'Data Entry'!D31</f>
        <v>5898</v>
      </c>
      <c r="E31" s="39"/>
      <c r="F31" s="39">
        <f>'Data Entry'!F31</f>
        <v>7559</v>
      </c>
      <c r="G31" s="39"/>
      <c r="H31" s="50">
        <v>760198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2870</v>
      </c>
      <c r="E32" s="39"/>
      <c r="F32" s="39">
        <f>'Data Entry'!F32</f>
        <v>4201</v>
      </c>
      <c r="G32" s="39"/>
      <c r="H32" s="50">
        <v>0</v>
      </c>
    </row>
    <row r="33" spans="1:8" ht="15.75" thickBot="1" x14ac:dyDescent="0.25">
      <c r="A33" s="18" t="s">
        <v>78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145549</v>
      </c>
      <c r="C36" s="39"/>
      <c r="D36" s="39">
        <f>'Data Entry'!D36</f>
        <v>1249692</v>
      </c>
      <c r="E36" s="39"/>
      <c r="F36" s="39"/>
      <c r="G36" s="39"/>
      <c r="H36" s="50"/>
    </row>
    <row r="37" spans="1:8" x14ac:dyDescent="0.2">
      <c r="A37" s="13" t="s">
        <v>43</v>
      </c>
      <c r="B37" s="39">
        <v>65428</v>
      </c>
      <c r="C37" s="39"/>
      <c r="D37" s="39">
        <f>'Data Entry'!D37</f>
        <v>561773</v>
      </c>
      <c r="E37" s="39"/>
      <c r="F37" s="39"/>
      <c r="G37" s="39"/>
      <c r="H37" s="50"/>
    </row>
    <row r="38" spans="1:8" x14ac:dyDescent="0.2">
      <c r="A38" s="13" t="s">
        <v>44</v>
      </c>
      <c r="B38" s="39">
        <v>121317</v>
      </c>
      <c r="C38" s="39"/>
      <c r="D38" s="39">
        <f>'Data Entry'!D38</f>
        <v>1041644</v>
      </c>
      <c r="E38" s="39"/>
      <c r="F38" s="39"/>
      <c r="G38" s="39"/>
      <c r="H38" s="50"/>
    </row>
    <row r="39" spans="1:8" x14ac:dyDescent="0.2">
      <c r="A39" s="13"/>
      <c r="B39" s="45"/>
      <c r="C39" s="45"/>
      <c r="D39" s="45"/>
      <c r="E39" s="45"/>
      <c r="F39" s="45"/>
      <c r="G39" s="45"/>
      <c r="H39" s="41"/>
    </row>
    <row r="40" spans="1:8" ht="16.5" thickBot="1" x14ac:dyDescent="0.3">
      <c r="A40" s="17" t="s">
        <v>27</v>
      </c>
      <c r="B40" s="42">
        <f>SUM(B36:B39)</f>
        <v>332294</v>
      </c>
      <c r="C40" s="52" t="s">
        <v>50</v>
      </c>
      <c r="D40" s="42">
        <f>SUM(D36:D39)</f>
        <v>2853109</v>
      </c>
      <c r="E40" s="52"/>
      <c r="F40" s="52"/>
      <c r="G40" s="52"/>
      <c r="H40" s="56"/>
    </row>
    <row r="41" spans="1:8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8" ht="16.5" thickBot="1" x14ac:dyDescent="0.3">
      <c r="A42" s="17" t="s">
        <v>45</v>
      </c>
      <c r="B42" s="42">
        <v>4220</v>
      </c>
      <c r="C42" s="52"/>
      <c r="D42" s="42">
        <f>'Data Entry'!D42</f>
        <v>32106</v>
      </c>
      <c r="E42" s="52"/>
      <c r="F42" s="52"/>
      <c r="G42" s="52"/>
      <c r="H42" s="56"/>
    </row>
    <row r="43" spans="1:8" x14ac:dyDescent="0.2">
      <c r="B43" s="59"/>
      <c r="C43" s="59"/>
      <c r="D43" s="59"/>
      <c r="E43" s="59"/>
      <c r="F43" s="59"/>
      <c r="G43" s="59"/>
      <c r="H43" s="5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59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39865</v>
      </c>
      <c r="C47" s="60"/>
      <c r="D47" s="60">
        <f>'Data Entry'!$D$47</f>
        <v>810747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4" workbookViewId="0">
      <selection activeCell="B9" sqref="B9"/>
    </sheetView>
  </sheetViews>
  <sheetFormatPr defaultRowHeight="15" x14ac:dyDescent="0.2"/>
  <cols>
    <col min="1" max="1" width="50.28515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75" t="s">
        <v>16</v>
      </c>
      <c r="B1" s="76"/>
      <c r="C1" s="76"/>
      <c r="D1" s="76"/>
      <c r="E1" s="76"/>
      <c r="F1" s="76"/>
      <c r="G1" s="76"/>
      <c r="H1" s="77"/>
    </row>
    <row r="2" spans="1:8" ht="15.75" x14ac:dyDescent="0.25">
      <c r="A2" s="78" t="s">
        <v>97</v>
      </c>
      <c r="B2" s="79"/>
      <c r="C2" s="79"/>
      <c r="D2" s="79"/>
      <c r="E2" s="79"/>
      <c r="F2" s="79"/>
      <c r="G2" s="79"/>
      <c r="H2" s="80"/>
    </row>
    <row r="3" spans="1:8" ht="15.75" x14ac:dyDescent="0.25">
      <c r="A3" s="78" t="str">
        <f>'Data Entry'!$A$3</f>
        <v>2017-18 SCHOOL FINANCIAL REPORT</v>
      </c>
      <c r="B3" s="79"/>
      <c r="C3" s="79"/>
      <c r="D3" s="79"/>
      <c r="E3" s="79"/>
      <c r="F3" s="79"/>
      <c r="G3" s="79"/>
      <c r="H3" s="80"/>
    </row>
    <row r="4" spans="1:8" ht="15.75" x14ac:dyDescent="0.25">
      <c r="A4" s="78" t="s">
        <v>89</v>
      </c>
      <c r="B4" s="79"/>
      <c r="C4" s="79"/>
      <c r="D4" s="79"/>
      <c r="E4" s="79"/>
      <c r="F4" s="79"/>
      <c r="G4" s="79"/>
      <c r="H4" s="8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35" t="s">
        <v>19</v>
      </c>
      <c r="C6" s="35" t="s">
        <v>20</v>
      </c>
      <c r="D6" s="35" t="s">
        <v>21</v>
      </c>
      <c r="E6" s="35" t="s">
        <v>20</v>
      </c>
      <c r="F6" s="35" t="s">
        <v>22</v>
      </c>
      <c r="G6" s="35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v>0</v>
      </c>
      <c r="C8" s="40">
        <f>B8/B12</f>
        <v>0</v>
      </c>
      <c r="D8" s="39">
        <f>'Data Entry'!D8</f>
        <v>9547795</v>
      </c>
      <c r="E8" s="40">
        <f>'Data Entry'!E8</f>
        <v>0.16120000000000001</v>
      </c>
      <c r="F8" s="39">
        <f>'Data Entry'!F8</f>
        <v>3417824301</v>
      </c>
      <c r="G8" s="40">
        <f>'Data Entry'!G8</f>
        <v>0.13339999999999999</v>
      </c>
      <c r="H8" s="41"/>
    </row>
    <row r="9" spans="1:8" x14ac:dyDescent="0.2">
      <c r="A9" s="13" t="s">
        <v>24</v>
      </c>
      <c r="B9" s="39">
        <f>H26-B8-B10-B11</f>
        <v>168538</v>
      </c>
      <c r="C9" s="40">
        <f>B9/B12</f>
        <v>1</v>
      </c>
      <c r="D9" s="39">
        <f>'Data Entry'!D9</f>
        <v>49665295</v>
      </c>
      <c r="E9" s="40">
        <f>'Data Entry'!E9</f>
        <v>0.83860000000000001</v>
      </c>
      <c r="F9" s="39">
        <f>'Data Entry'!F9</f>
        <v>22171281118</v>
      </c>
      <c r="G9" s="40">
        <f>'Data Entry'!G9</f>
        <v>0.86560000000000004</v>
      </c>
      <c r="H9" s="41" t="s">
        <v>46</v>
      </c>
    </row>
    <row r="10" spans="1:8" x14ac:dyDescent="0.2">
      <c r="A10" s="13" t="s">
        <v>25</v>
      </c>
      <c r="B10" s="39">
        <v>0</v>
      </c>
      <c r="C10" s="40">
        <f>B10/B12</f>
        <v>0</v>
      </c>
      <c r="D10" s="39">
        <f>'Data Entry'!D10</f>
        <v>10723</v>
      </c>
      <c r="E10" s="40">
        <f>'Data Entry'!E10</f>
        <v>2.0000000000000001E-4</v>
      </c>
      <c r="F10" s="39">
        <f>'Data Entry'!F10</f>
        <v>5024625</v>
      </c>
      <c r="G10" s="40">
        <f>'Data Entry'!G10</f>
        <v>2.0000000000000001E-4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19871211</v>
      </c>
      <c r="G11" s="40">
        <f>'Data Entry'!G11</f>
        <v>8.0000000000000004E-4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168538</v>
      </c>
      <c r="C12" s="43">
        <f t="shared" si="0"/>
        <v>1</v>
      </c>
      <c r="D12" s="42">
        <f>'Data Entry'!D12</f>
        <v>59223813</v>
      </c>
      <c r="E12" s="43">
        <f>'Data Entry'!E12</f>
        <v>1</v>
      </c>
      <c r="F12" s="42">
        <f>'Data Entry'!F12</f>
        <v>25614001255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74" t="s">
        <v>29</v>
      </c>
      <c r="C14" s="74"/>
      <c r="D14" s="74"/>
      <c r="E14" s="74"/>
      <c r="F14" s="7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1</v>
      </c>
      <c r="C17" s="45"/>
      <c r="D17" s="39">
        <f>'Data Entry'!D17</f>
        <v>4217</v>
      </c>
      <c r="E17" s="39"/>
      <c r="F17" s="39">
        <f>'Data Entry'!F17</f>
        <v>4833</v>
      </c>
      <c r="G17" s="45"/>
      <c r="H17" s="50">
        <v>29</v>
      </c>
    </row>
    <row r="18" spans="1:8" x14ac:dyDescent="0.2">
      <c r="A18" s="13" t="s">
        <v>32</v>
      </c>
      <c r="B18" s="39">
        <v>62</v>
      </c>
      <c r="C18" s="45" t="s">
        <v>4</v>
      </c>
      <c r="D18" s="39">
        <f>'Data Entry'!D18</f>
        <v>963</v>
      </c>
      <c r="E18" s="39"/>
      <c r="F18" s="39">
        <f>'Data Entry'!F18</f>
        <v>991</v>
      </c>
      <c r="G18" s="45"/>
      <c r="H18" s="50">
        <v>2524</v>
      </c>
    </row>
    <row r="19" spans="1:8" x14ac:dyDescent="0.2">
      <c r="A19" s="13" t="s">
        <v>33</v>
      </c>
      <c r="B19" s="39">
        <v>4035</v>
      </c>
      <c r="C19" s="45"/>
      <c r="D19" s="39">
        <f>'Data Entry'!D19</f>
        <v>613</v>
      </c>
      <c r="E19" s="39"/>
      <c r="F19" s="39">
        <f>'Data Entry'!F19</f>
        <v>222</v>
      </c>
      <c r="G19" s="45"/>
      <c r="H19" s="50">
        <v>163729</v>
      </c>
    </row>
    <row r="20" spans="1:8" x14ac:dyDescent="0.2">
      <c r="A20" s="13" t="s">
        <v>34</v>
      </c>
      <c r="B20" s="39">
        <v>0</v>
      </c>
      <c r="C20" s="45" t="s">
        <v>4</v>
      </c>
      <c r="D20" s="39">
        <f>'Data Entry'!D20</f>
        <v>488</v>
      </c>
      <c r="E20" s="39"/>
      <c r="F20" s="39">
        <f>'Data Entry'!F20</f>
        <v>582</v>
      </c>
      <c r="G20" s="45" t="s">
        <v>4</v>
      </c>
      <c r="H20" s="50">
        <v>0</v>
      </c>
    </row>
    <row r="21" spans="1:8" ht="15.75" x14ac:dyDescent="0.25">
      <c r="A21" s="13" t="s">
        <v>35</v>
      </c>
      <c r="B21" s="39">
        <v>28</v>
      </c>
      <c r="C21" s="45"/>
      <c r="D21" s="39">
        <f>'Data Entry'!D21</f>
        <v>450</v>
      </c>
      <c r="E21" s="39"/>
      <c r="F21" s="39">
        <f>'Data Entry'!F21</f>
        <v>234</v>
      </c>
      <c r="G21" s="51" t="s">
        <v>50</v>
      </c>
      <c r="H21" s="50">
        <v>1131</v>
      </c>
    </row>
    <row r="22" spans="1:8" x14ac:dyDescent="0.2">
      <c r="A22" s="13" t="s">
        <v>36</v>
      </c>
      <c r="B22" s="39">
        <v>0</v>
      </c>
      <c r="C22" s="45"/>
      <c r="D22" s="39">
        <f>'Data Entry'!D22</f>
        <v>539</v>
      </c>
      <c r="E22" s="39"/>
      <c r="F22" s="39">
        <f>'Data Entry'!F22</f>
        <v>518</v>
      </c>
      <c r="G22" s="45"/>
      <c r="H22" s="50">
        <v>0</v>
      </c>
    </row>
    <row r="23" spans="1:8" x14ac:dyDescent="0.2">
      <c r="A23" s="13" t="s">
        <v>37</v>
      </c>
      <c r="B23" s="39">
        <v>0</v>
      </c>
      <c r="C23" s="45"/>
      <c r="D23" s="39">
        <f>'Data Entry'!D23</f>
        <v>758</v>
      </c>
      <c r="E23" s="39"/>
      <c r="F23" s="39">
        <f>'Data Entry'!F23</f>
        <v>925</v>
      </c>
      <c r="G23" s="45"/>
      <c r="H23" s="50">
        <v>0</v>
      </c>
    </row>
    <row r="24" spans="1:8" x14ac:dyDescent="0.2">
      <c r="A24" s="13" t="s">
        <v>38</v>
      </c>
      <c r="B24" s="39">
        <v>28</v>
      </c>
      <c r="C24" s="45"/>
      <c r="D24" s="39">
        <f>'Data Entry'!D24</f>
        <v>212</v>
      </c>
      <c r="E24" s="39"/>
      <c r="F24" s="39">
        <f>'Data Entry'!F24</f>
        <v>219</v>
      </c>
      <c r="G24" s="45"/>
      <c r="H24" s="50">
        <v>1125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4154</v>
      </c>
      <c r="C26" s="52"/>
      <c r="D26" s="42">
        <f>SUM(D17:D25)</f>
        <v>8240</v>
      </c>
      <c r="E26" s="52"/>
      <c r="F26" s="42">
        <f>SUM(F17:F25)</f>
        <v>8524</v>
      </c>
      <c r="G26" s="52"/>
      <c r="H26" s="53">
        <f>SUM(H17:H25)</f>
        <v>168538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1</v>
      </c>
      <c r="C29" s="39" t="s">
        <v>46</v>
      </c>
      <c r="D29" s="39">
        <f>'Data Entry'!D29</f>
        <v>3581</v>
      </c>
      <c r="E29" s="39"/>
      <c r="F29" s="39">
        <f>'Data Entry'!F29</f>
        <v>4051</v>
      </c>
      <c r="G29" s="39"/>
      <c r="H29" s="50">
        <v>27</v>
      </c>
    </row>
    <row r="30" spans="1:8" x14ac:dyDescent="0.2">
      <c r="A30" s="13" t="s">
        <v>53</v>
      </c>
      <c r="B30" s="39">
        <v>0</v>
      </c>
      <c r="C30" s="39"/>
      <c r="D30" s="39">
        <f>'Data Entry'!D30</f>
        <v>4465</v>
      </c>
      <c r="E30" s="39"/>
      <c r="F30" s="39">
        <f>'Data Entry'!F30</f>
        <v>4912</v>
      </c>
      <c r="G30" s="39"/>
      <c r="H30" s="50">
        <v>0</v>
      </c>
    </row>
    <row r="31" spans="1:8" x14ac:dyDescent="0.2">
      <c r="A31" s="13" t="s">
        <v>41</v>
      </c>
      <c r="B31" s="39">
        <v>0</v>
      </c>
      <c r="C31" s="39"/>
      <c r="D31" s="39">
        <f>'Data Entry'!D31</f>
        <v>5898</v>
      </c>
      <c r="E31" s="39"/>
      <c r="F31" s="39">
        <f>'Data Entry'!F31</f>
        <v>7559</v>
      </c>
      <c r="G31" s="39"/>
      <c r="H31" s="50">
        <v>2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2870</v>
      </c>
      <c r="E32" s="39"/>
      <c r="F32" s="39">
        <f>'Data Entry'!F32</f>
        <v>4201</v>
      </c>
      <c r="G32" s="39"/>
      <c r="H32" s="50">
        <v>0</v>
      </c>
    </row>
    <row r="33" spans="1:8" ht="15.75" thickBot="1" x14ac:dyDescent="0.25">
      <c r="A33" s="18" t="s">
        <v>78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495</v>
      </c>
      <c r="C36" s="39"/>
      <c r="D36" s="39">
        <f>'Data Entry'!D36</f>
        <v>1249692</v>
      </c>
      <c r="E36" s="39"/>
      <c r="F36" s="39"/>
      <c r="G36" s="39"/>
      <c r="H36" s="50"/>
    </row>
    <row r="37" spans="1:8" x14ac:dyDescent="0.2">
      <c r="A37" s="13" t="s">
        <v>43</v>
      </c>
      <c r="B37" s="39">
        <v>223</v>
      </c>
      <c r="C37" s="39"/>
      <c r="D37" s="39">
        <f>'Data Entry'!D37</f>
        <v>561773</v>
      </c>
      <c r="E37" s="39"/>
      <c r="F37" s="39"/>
      <c r="G37" s="39"/>
      <c r="H37" s="50"/>
    </row>
    <row r="38" spans="1:8" x14ac:dyDescent="0.2">
      <c r="A38" s="13" t="s">
        <v>44</v>
      </c>
      <c r="B38" s="39">
        <v>413</v>
      </c>
      <c r="C38" s="39"/>
      <c r="D38" s="39">
        <f>'Data Entry'!D38</f>
        <v>1041644</v>
      </c>
      <c r="E38" s="39"/>
      <c r="F38" s="39"/>
      <c r="G38" s="39"/>
      <c r="H38" s="50"/>
    </row>
    <row r="39" spans="1:8" x14ac:dyDescent="0.2">
      <c r="A39" s="13"/>
      <c r="B39" s="39"/>
      <c r="C39" s="39"/>
      <c r="D39" s="39"/>
      <c r="E39" s="39"/>
      <c r="F39" s="39"/>
      <c r="G39" s="39"/>
      <c r="H39" s="50"/>
    </row>
    <row r="40" spans="1:8" ht="16.5" thickBot="1" x14ac:dyDescent="0.3">
      <c r="A40" s="17" t="s">
        <v>27</v>
      </c>
      <c r="B40" s="42">
        <f>SUM(B36:B39)</f>
        <v>1131</v>
      </c>
      <c r="C40" s="42" t="s">
        <v>50</v>
      </c>
      <c r="D40" s="42">
        <f>SUM(D36:D39)</f>
        <v>2853109</v>
      </c>
      <c r="E40" s="42"/>
      <c r="F40" s="42"/>
      <c r="G40" s="42"/>
      <c r="H40" s="53"/>
    </row>
    <row r="41" spans="1:8" ht="15.75" x14ac:dyDescent="0.25">
      <c r="A41" s="16"/>
      <c r="B41" s="57"/>
      <c r="C41" s="57"/>
      <c r="D41" s="57"/>
      <c r="E41" s="57"/>
      <c r="F41" s="57"/>
      <c r="G41" s="57"/>
      <c r="H41" s="61"/>
    </row>
    <row r="42" spans="1:8" ht="16.5" thickBot="1" x14ac:dyDescent="0.3">
      <c r="A42" s="17" t="s">
        <v>45</v>
      </c>
      <c r="B42" s="42">
        <v>0</v>
      </c>
      <c r="C42" s="42"/>
      <c r="D42" s="42">
        <f>'Data Entry'!D42</f>
        <v>32106</v>
      </c>
      <c r="E42" s="42"/>
      <c r="F42" s="42"/>
      <c r="G42" s="42"/>
      <c r="H42" s="53"/>
    </row>
    <row r="43" spans="1:8" x14ac:dyDescent="0.2">
      <c r="A43" s="14"/>
      <c r="B43" s="39"/>
      <c r="C43" s="39"/>
      <c r="D43" s="39"/>
      <c r="E43" s="39"/>
      <c r="F43" s="39"/>
      <c r="G43" s="39"/>
      <c r="H43" s="3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0</v>
      </c>
      <c r="C47" s="60"/>
      <c r="D47" s="60">
        <f>'Data Entry'!$D$47</f>
        <v>810747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A1:H1"/>
    <mergeCell ref="A2:H2"/>
    <mergeCell ref="A3:H3"/>
    <mergeCell ref="A4:H4"/>
    <mergeCell ref="B14:F14"/>
  </mergeCells>
  <printOptions horizontalCentered="1"/>
  <pageMargins left="0.75" right="0.75" top="1" bottom="1" header="0.5" footer="0.5"/>
  <pageSetup scale="67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4" workbookViewId="0">
      <selection activeCell="B9" sqref="B9"/>
    </sheetView>
  </sheetViews>
  <sheetFormatPr defaultRowHeight="15" x14ac:dyDescent="0.2"/>
  <cols>
    <col min="1" max="1" width="50.28515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75" t="s">
        <v>16</v>
      </c>
      <c r="B1" s="76"/>
      <c r="C1" s="76"/>
      <c r="D1" s="76"/>
      <c r="E1" s="76"/>
      <c r="F1" s="76"/>
      <c r="G1" s="76"/>
      <c r="H1" s="77"/>
    </row>
    <row r="2" spans="1:8" ht="15.75" x14ac:dyDescent="0.25">
      <c r="A2" s="78" t="s">
        <v>97</v>
      </c>
      <c r="B2" s="79"/>
      <c r="C2" s="79"/>
      <c r="D2" s="79"/>
      <c r="E2" s="79"/>
      <c r="F2" s="79"/>
      <c r="G2" s="79"/>
      <c r="H2" s="80"/>
    </row>
    <row r="3" spans="1:8" ht="15.75" x14ac:dyDescent="0.25">
      <c r="A3" s="78" t="str">
        <f>'Data Entry'!$A$3</f>
        <v>2017-18 SCHOOL FINANCIAL REPORT</v>
      </c>
      <c r="B3" s="79"/>
      <c r="C3" s="79"/>
      <c r="D3" s="79"/>
      <c r="E3" s="79"/>
      <c r="F3" s="79"/>
      <c r="G3" s="79"/>
      <c r="H3" s="80"/>
    </row>
    <row r="4" spans="1:8" ht="15.75" x14ac:dyDescent="0.25">
      <c r="A4" s="78" t="s">
        <v>99</v>
      </c>
      <c r="B4" s="79"/>
      <c r="C4" s="79"/>
      <c r="D4" s="79"/>
      <c r="E4" s="79"/>
      <c r="F4" s="79"/>
      <c r="G4" s="79"/>
      <c r="H4" s="8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37" t="s">
        <v>19</v>
      </c>
      <c r="C6" s="37" t="s">
        <v>20</v>
      </c>
      <c r="D6" s="37" t="s">
        <v>21</v>
      </c>
      <c r="E6" s="37" t="s">
        <v>20</v>
      </c>
      <c r="F6" s="37" t="s">
        <v>22</v>
      </c>
      <c r="G6" s="37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v>0</v>
      </c>
      <c r="C8" s="40">
        <f>B8/B12</f>
        <v>0</v>
      </c>
      <c r="D8" s="39">
        <f>'Data Entry'!D8</f>
        <v>9547795</v>
      </c>
      <c r="E8" s="40">
        <f>'Data Entry'!E8</f>
        <v>0.16120000000000001</v>
      </c>
      <c r="F8" s="39">
        <f>'Data Entry'!F8</f>
        <v>3417824301</v>
      </c>
      <c r="G8" s="40">
        <f>'Data Entry'!G8</f>
        <v>0.13339999999999999</v>
      </c>
      <c r="H8" s="41"/>
    </row>
    <row r="9" spans="1:8" x14ac:dyDescent="0.2">
      <c r="A9" s="13" t="s">
        <v>24</v>
      </c>
      <c r="B9" s="39">
        <f>H26-B8-B10-B11</f>
        <v>21201</v>
      </c>
      <c r="C9" s="40">
        <f>B9/B12</f>
        <v>1</v>
      </c>
      <c r="D9" s="39">
        <f>'Data Entry'!D9</f>
        <v>49665295</v>
      </c>
      <c r="E9" s="40">
        <f>'Data Entry'!E9</f>
        <v>0.83860000000000001</v>
      </c>
      <c r="F9" s="39">
        <f>'Data Entry'!F9</f>
        <v>22171281118</v>
      </c>
      <c r="G9" s="40">
        <f>'Data Entry'!G9</f>
        <v>0.86560000000000004</v>
      </c>
      <c r="H9" s="41" t="s">
        <v>46</v>
      </c>
    </row>
    <row r="10" spans="1:8" x14ac:dyDescent="0.2">
      <c r="A10" s="13" t="s">
        <v>25</v>
      </c>
      <c r="B10" s="39">
        <v>0</v>
      </c>
      <c r="C10" s="40">
        <f>B10/B12</f>
        <v>0</v>
      </c>
      <c r="D10" s="39">
        <f>'Data Entry'!D10</f>
        <v>10723</v>
      </c>
      <c r="E10" s="40">
        <f>'Data Entry'!E10</f>
        <v>2.0000000000000001E-4</v>
      </c>
      <c r="F10" s="39">
        <f>'Data Entry'!F10</f>
        <v>5024625</v>
      </c>
      <c r="G10" s="40">
        <f>'Data Entry'!G10</f>
        <v>2.0000000000000001E-4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19871211</v>
      </c>
      <c r="G11" s="40">
        <f>'Data Entry'!G11</f>
        <v>8.0000000000000004E-4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21201</v>
      </c>
      <c r="C12" s="43">
        <f t="shared" si="0"/>
        <v>1</v>
      </c>
      <c r="D12" s="42">
        <f>'Data Entry'!D12</f>
        <v>59223813</v>
      </c>
      <c r="E12" s="43">
        <f>'Data Entry'!E12</f>
        <v>1</v>
      </c>
      <c r="F12" s="42">
        <f>'Data Entry'!F12</f>
        <v>25614001255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74" t="s">
        <v>29</v>
      </c>
      <c r="C14" s="74"/>
      <c r="D14" s="74"/>
      <c r="E14" s="74"/>
      <c r="F14" s="7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7</v>
      </c>
      <c r="C17" s="45"/>
      <c r="D17" s="39">
        <f>'Data Entry'!D17</f>
        <v>4217</v>
      </c>
      <c r="E17" s="39"/>
      <c r="F17" s="39">
        <f>'Data Entry'!F17</f>
        <v>4833</v>
      </c>
      <c r="G17" s="45"/>
      <c r="H17" s="50">
        <v>30</v>
      </c>
    </row>
    <row r="18" spans="1:8" x14ac:dyDescent="0.2">
      <c r="A18" s="13" t="s">
        <v>32</v>
      </c>
      <c r="B18" s="39">
        <v>588</v>
      </c>
      <c r="C18" s="45" t="s">
        <v>4</v>
      </c>
      <c r="D18" s="39">
        <f>'Data Entry'!D18</f>
        <v>963</v>
      </c>
      <c r="E18" s="39"/>
      <c r="F18" s="39">
        <f>'Data Entry'!F18</f>
        <v>991</v>
      </c>
      <c r="G18" s="45"/>
      <c r="H18" s="50">
        <v>2524</v>
      </c>
    </row>
    <row r="19" spans="1:8" x14ac:dyDescent="0.2">
      <c r="A19" s="13" t="s">
        <v>33</v>
      </c>
      <c r="B19" s="39">
        <v>3821</v>
      </c>
      <c r="C19" s="45"/>
      <c r="D19" s="39">
        <f>'Data Entry'!D19</f>
        <v>613</v>
      </c>
      <c r="E19" s="39"/>
      <c r="F19" s="39">
        <f>'Data Entry'!F19</f>
        <v>222</v>
      </c>
      <c r="G19" s="45"/>
      <c r="H19" s="50">
        <v>16391</v>
      </c>
    </row>
    <row r="20" spans="1:8" x14ac:dyDescent="0.2">
      <c r="A20" s="13" t="s">
        <v>34</v>
      </c>
      <c r="B20" s="39">
        <v>0</v>
      </c>
      <c r="C20" s="45" t="s">
        <v>4</v>
      </c>
      <c r="D20" s="39">
        <f>'Data Entry'!D20</f>
        <v>488</v>
      </c>
      <c r="E20" s="39"/>
      <c r="F20" s="39">
        <f>'Data Entry'!F20</f>
        <v>582</v>
      </c>
      <c r="G20" s="45" t="s">
        <v>4</v>
      </c>
      <c r="H20" s="50">
        <v>0</v>
      </c>
    </row>
    <row r="21" spans="1:8" ht="15.75" x14ac:dyDescent="0.25">
      <c r="A21" s="13" t="s">
        <v>35</v>
      </c>
      <c r="B21" s="39">
        <v>263</v>
      </c>
      <c r="C21" s="45"/>
      <c r="D21" s="39">
        <f>'Data Entry'!D21</f>
        <v>450</v>
      </c>
      <c r="E21" s="39"/>
      <c r="F21" s="39">
        <f>'Data Entry'!F21</f>
        <v>234</v>
      </c>
      <c r="G21" s="51" t="s">
        <v>50</v>
      </c>
      <c r="H21" s="50">
        <v>1130</v>
      </c>
    </row>
    <row r="22" spans="1:8" x14ac:dyDescent="0.2">
      <c r="A22" s="13" t="s">
        <v>36</v>
      </c>
      <c r="B22" s="39">
        <v>0</v>
      </c>
      <c r="C22" s="45"/>
      <c r="D22" s="39">
        <f>'Data Entry'!D22</f>
        <v>539</v>
      </c>
      <c r="E22" s="39"/>
      <c r="F22" s="39">
        <f>'Data Entry'!F22</f>
        <v>518</v>
      </c>
      <c r="G22" s="45"/>
      <c r="H22" s="50">
        <v>0</v>
      </c>
    </row>
    <row r="23" spans="1:8" x14ac:dyDescent="0.2">
      <c r="A23" s="13" t="s">
        <v>37</v>
      </c>
      <c r="B23" s="39">
        <v>0</v>
      </c>
      <c r="C23" s="45"/>
      <c r="D23" s="39">
        <f>'Data Entry'!D23</f>
        <v>758</v>
      </c>
      <c r="E23" s="39"/>
      <c r="F23" s="39">
        <f>'Data Entry'!F23</f>
        <v>925</v>
      </c>
      <c r="G23" s="45"/>
      <c r="H23" s="50">
        <v>0</v>
      </c>
    </row>
    <row r="24" spans="1:8" x14ac:dyDescent="0.2">
      <c r="A24" s="13" t="s">
        <v>38</v>
      </c>
      <c r="B24" s="39">
        <v>262</v>
      </c>
      <c r="C24" s="45"/>
      <c r="D24" s="39">
        <f>'Data Entry'!D24</f>
        <v>212</v>
      </c>
      <c r="E24" s="39"/>
      <c r="F24" s="39">
        <f>'Data Entry'!F24</f>
        <v>219</v>
      </c>
      <c r="G24" s="45"/>
      <c r="H24" s="50">
        <v>1126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4941</v>
      </c>
      <c r="C26" s="52"/>
      <c r="D26" s="42">
        <f>SUM(D17:D25)</f>
        <v>8240</v>
      </c>
      <c r="E26" s="52"/>
      <c r="F26" s="42">
        <f>SUM(F17:F25)</f>
        <v>8524</v>
      </c>
      <c r="G26" s="52"/>
      <c r="H26" s="53">
        <f>SUM(H17:H25)</f>
        <v>21201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7</v>
      </c>
      <c r="C29" s="39" t="s">
        <v>46</v>
      </c>
      <c r="D29" s="39">
        <f>'Data Entry'!D29</f>
        <v>3581</v>
      </c>
      <c r="E29" s="39"/>
      <c r="F29" s="39">
        <f>'Data Entry'!F29</f>
        <v>4051</v>
      </c>
      <c r="G29" s="39"/>
      <c r="H29" s="50">
        <v>23</v>
      </c>
    </row>
    <row r="30" spans="1:8" x14ac:dyDescent="0.2">
      <c r="A30" s="13" t="s">
        <v>53</v>
      </c>
      <c r="B30" s="39">
        <v>0</v>
      </c>
      <c r="C30" s="39"/>
      <c r="D30" s="39">
        <f>'Data Entry'!D30</f>
        <v>4465</v>
      </c>
      <c r="E30" s="39"/>
      <c r="F30" s="39">
        <f>'Data Entry'!F30</f>
        <v>4912</v>
      </c>
      <c r="G30" s="39"/>
      <c r="H30" s="50">
        <v>0</v>
      </c>
    </row>
    <row r="31" spans="1:8" x14ac:dyDescent="0.2">
      <c r="A31" s="13" t="s">
        <v>41</v>
      </c>
      <c r="B31" s="39">
        <v>6</v>
      </c>
      <c r="C31" s="39"/>
      <c r="D31" s="39">
        <f>'Data Entry'!D31</f>
        <v>5898</v>
      </c>
      <c r="E31" s="39"/>
      <c r="F31" s="39">
        <f>'Data Entry'!F31</f>
        <v>7559</v>
      </c>
      <c r="G31" s="39"/>
      <c r="H31" s="50">
        <v>7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2870</v>
      </c>
      <c r="E32" s="39"/>
      <c r="F32" s="39">
        <f>'Data Entry'!F32</f>
        <v>4201</v>
      </c>
      <c r="G32" s="39"/>
      <c r="H32" s="50">
        <v>0</v>
      </c>
    </row>
    <row r="33" spans="1:8" ht="15.75" thickBot="1" x14ac:dyDescent="0.25">
      <c r="A33" s="18" t="s">
        <v>78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495</v>
      </c>
      <c r="C36" s="39"/>
      <c r="D36" s="39">
        <f>'Data Entry'!D36</f>
        <v>1249692</v>
      </c>
      <c r="E36" s="39"/>
      <c r="F36" s="39"/>
      <c r="G36" s="39"/>
      <c r="H36" s="50"/>
    </row>
    <row r="37" spans="1:8" x14ac:dyDescent="0.2">
      <c r="A37" s="13" t="s">
        <v>43</v>
      </c>
      <c r="B37" s="39">
        <v>222</v>
      </c>
      <c r="C37" s="39"/>
      <c r="D37" s="39">
        <f>'Data Entry'!D37</f>
        <v>561773</v>
      </c>
      <c r="E37" s="39"/>
      <c r="F37" s="39"/>
      <c r="G37" s="39"/>
      <c r="H37" s="50"/>
    </row>
    <row r="38" spans="1:8" x14ac:dyDescent="0.2">
      <c r="A38" s="13" t="s">
        <v>44</v>
      </c>
      <c r="B38" s="39">
        <v>413</v>
      </c>
      <c r="C38" s="39"/>
      <c r="D38" s="39">
        <f>'Data Entry'!D38</f>
        <v>1041644</v>
      </c>
      <c r="E38" s="39"/>
      <c r="F38" s="39"/>
      <c r="G38" s="39"/>
      <c r="H38" s="50"/>
    </row>
    <row r="39" spans="1:8" x14ac:dyDescent="0.2">
      <c r="A39" s="13"/>
      <c r="B39" s="39"/>
      <c r="C39" s="39"/>
      <c r="D39" s="39"/>
      <c r="E39" s="39"/>
      <c r="F39" s="39"/>
      <c r="G39" s="39"/>
      <c r="H39" s="50"/>
    </row>
    <row r="40" spans="1:8" ht="16.5" thickBot="1" x14ac:dyDescent="0.3">
      <c r="A40" s="17" t="s">
        <v>27</v>
      </c>
      <c r="B40" s="42">
        <f>SUM(B36:B39)</f>
        <v>1130</v>
      </c>
      <c r="C40" s="42" t="s">
        <v>50</v>
      </c>
      <c r="D40" s="42">
        <f>SUM(D36:D39)</f>
        <v>2853109</v>
      </c>
      <c r="E40" s="42"/>
      <c r="F40" s="42"/>
      <c r="G40" s="42"/>
      <c r="H40" s="53"/>
    </row>
    <row r="41" spans="1:8" ht="15.75" x14ac:dyDescent="0.25">
      <c r="A41" s="16"/>
      <c r="B41" s="57"/>
      <c r="C41" s="57"/>
      <c r="D41" s="57"/>
      <c r="E41" s="57"/>
      <c r="F41" s="57"/>
      <c r="G41" s="57"/>
      <c r="H41" s="61"/>
    </row>
    <row r="42" spans="1:8" ht="16.5" thickBot="1" x14ac:dyDescent="0.3">
      <c r="A42" s="17" t="s">
        <v>45</v>
      </c>
      <c r="B42" s="42">
        <v>0</v>
      </c>
      <c r="C42" s="42"/>
      <c r="D42" s="42">
        <f>'Data Entry'!D42</f>
        <v>32106</v>
      </c>
      <c r="E42" s="42"/>
      <c r="F42" s="42"/>
      <c r="G42" s="42"/>
      <c r="H42" s="53"/>
    </row>
    <row r="43" spans="1:8" x14ac:dyDescent="0.2">
      <c r="A43" s="14"/>
      <c r="B43" s="39"/>
      <c r="C43" s="39"/>
      <c r="D43" s="39"/>
      <c r="E43" s="39"/>
      <c r="F43" s="39"/>
      <c r="G43" s="39"/>
      <c r="H43" s="3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0</v>
      </c>
      <c r="C47" s="60"/>
      <c r="D47" s="60">
        <f>'Data Entry'!$D$47</f>
        <v>810747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A1:H1"/>
    <mergeCell ref="A2:H2"/>
    <mergeCell ref="A3:H3"/>
    <mergeCell ref="A4:H4"/>
    <mergeCell ref="B14:F14"/>
  </mergeCells>
  <printOptions horizontalCentered="1"/>
  <pageMargins left="0.75" right="0.75" top="1" bottom="1" header="0.5" footer="0.5"/>
  <pageSetup scale="67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7" workbookViewId="0">
      <selection activeCell="B9" sqref="B9"/>
    </sheetView>
  </sheetViews>
  <sheetFormatPr defaultRowHeight="15" x14ac:dyDescent="0.2"/>
  <cols>
    <col min="1" max="1" width="51.28515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75" t="s">
        <v>16</v>
      </c>
      <c r="B1" s="76"/>
      <c r="C1" s="76"/>
      <c r="D1" s="76"/>
      <c r="E1" s="76"/>
      <c r="F1" s="76"/>
      <c r="G1" s="76"/>
      <c r="H1" s="77"/>
    </row>
    <row r="2" spans="1:8" ht="15.75" x14ac:dyDescent="0.25">
      <c r="A2" s="78" t="s">
        <v>97</v>
      </c>
      <c r="B2" s="79"/>
      <c r="C2" s="79"/>
      <c r="D2" s="79"/>
      <c r="E2" s="79"/>
      <c r="F2" s="79"/>
      <c r="G2" s="79"/>
      <c r="H2" s="80"/>
    </row>
    <row r="3" spans="1:8" ht="15.75" x14ac:dyDescent="0.25">
      <c r="A3" s="78" t="str">
        <f>'Data Entry'!$A$3</f>
        <v>2017-18 SCHOOL FINANCIAL REPORT</v>
      </c>
      <c r="B3" s="79"/>
      <c r="C3" s="79"/>
      <c r="D3" s="79"/>
      <c r="E3" s="79"/>
      <c r="F3" s="79"/>
      <c r="G3" s="79"/>
      <c r="H3" s="80"/>
    </row>
    <row r="4" spans="1:8" ht="15.75" x14ac:dyDescent="0.25">
      <c r="A4" s="78" t="s">
        <v>86</v>
      </c>
      <c r="B4" s="79"/>
      <c r="C4" s="79"/>
      <c r="D4" s="79"/>
      <c r="E4" s="79"/>
      <c r="F4" s="79"/>
      <c r="G4" s="79"/>
      <c r="H4" s="8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v>57117</v>
      </c>
      <c r="C8" s="40">
        <f>B8/B12</f>
        <v>0.19139999999999999</v>
      </c>
      <c r="D8" s="39">
        <f>'Data Entry'!D8</f>
        <v>9547795</v>
      </c>
      <c r="E8" s="40">
        <f>'Data Entry'!E8</f>
        <v>0.16120000000000001</v>
      </c>
      <c r="F8" s="39">
        <f>'Data Entry'!F8</f>
        <v>3417824301</v>
      </c>
      <c r="G8" s="40">
        <f>'Data Entry'!G8</f>
        <v>0.13339999999999999</v>
      </c>
      <c r="H8" s="41"/>
    </row>
    <row r="9" spans="1:8" x14ac:dyDescent="0.2">
      <c r="A9" s="13" t="s">
        <v>24</v>
      </c>
      <c r="B9" s="39">
        <f>H26-B8-B10-B11</f>
        <v>241138</v>
      </c>
      <c r="C9" s="40">
        <f>B9/B12</f>
        <v>0.80800000000000005</v>
      </c>
      <c r="D9" s="39">
        <f>'Data Entry'!D9</f>
        <v>49665295</v>
      </c>
      <c r="E9" s="40">
        <f>'Data Entry'!E9</f>
        <v>0.83860000000000001</v>
      </c>
      <c r="F9" s="39">
        <f>'Data Entry'!F9</f>
        <v>22171281118</v>
      </c>
      <c r="G9" s="40">
        <f>'Data Entry'!G9</f>
        <v>0.86560000000000004</v>
      </c>
      <c r="H9" s="41"/>
    </row>
    <row r="10" spans="1:8" x14ac:dyDescent="0.2">
      <c r="A10" s="13" t="s">
        <v>25</v>
      </c>
      <c r="B10" s="39">
        <v>201</v>
      </c>
      <c r="C10" s="40">
        <v>0</v>
      </c>
      <c r="D10" s="39">
        <f>'Data Entry'!D10</f>
        <v>10723</v>
      </c>
      <c r="E10" s="40">
        <f>'Data Entry'!E10</f>
        <v>2.0000000000000001E-4</v>
      </c>
      <c r="F10" s="39">
        <f>'Data Entry'!F10</f>
        <v>5024625</v>
      </c>
      <c r="G10" s="40">
        <f>'Data Entry'!G10</f>
        <v>2.0000000000000001E-4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19871211</v>
      </c>
      <c r="G11" s="40">
        <f>'Data Entry'!G11</f>
        <v>8.0000000000000004E-4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298456</v>
      </c>
      <c r="C12" s="43">
        <f t="shared" si="0"/>
        <v>0.99939999999999996</v>
      </c>
      <c r="D12" s="42">
        <f>'Data Entry'!D12</f>
        <v>59223813</v>
      </c>
      <c r="E12" s="43">
        <f>'Data Entry'!E12</f>
        <v>1</v>
      </c>
      <c r="F12" s="42">
        <f>'Data Entry'!F12</f>
        <v>25614001255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74" t="s">
        <v>29</v>
      </c>
      <c r="C14" s="74"/>
      <c r="D14" s="74"/>
      <c r="E14" s="74"/>
      <c r="F14" s="7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1</v>
      </c>
      <c r="C17" s="45"/>
      <c r="D17" s="39">
        <f>'Data Entry'!D17</f>
        <v>4217</v>
      </c>
      <c r="E17" s="39"/>
      <c r="F17" s="39">
        <f>'Data Entry'!F17</f>
        <v>4833</v>
      </c>
      <c r="G17" s="45"/>
      <c r="H17" s="50">
        <v>28</v>
      </c>
    </row>
    <row r="18" spans="1:8" x14ac:dyDescent="0.2">
      <c r="A18" s="13" t="s">
        <v>32</v>
      </c>
      <c r="B18" s="39">
        <v>105</v>
      </c>
      <c r="C18" s="45" t="s">
        <v>4</v>
      </c>
      <c r="D18" s="39">
        <f>'Data Entry'!D18</f>
        <v>963</v>
      </c>
      <c r="E18" s="39"/>
      <c r="F18" s="39">
        <f>'Data Entry'!F18</f>
        <v>991</v>
      </c>
      <c r="G18" s="45"/>
      <c r="H18" s="50">
        <v>3613</v>
      </c>
    </row>
    <row r="19" spans="1:8" x14ac:dyDescent="0.2">
      <c r="A19" s="13" t="s">
        <v>33</v>
      </c>
      <c r="B19" s="39">
        <v>7522</v>
      </c>
      <c r="C19" s="45"/>
      <c r="D19" s="39">
        <f>'Data Entry'!D19</f>
        <v>613</v>
      </c>
      <c r="E19" s="39"/>
      <c r="F19" s="39">
        <f>'Data Entry'!F19</f>
        <v>222</v>
      </c>
      <c r="G19" s="45"/>
      <c r="H19" s="50">
        <v>259964</v>
      </c>
    </row>
    <row r="20" spans="1:8" x14ac:dyDescent="0.2">
      <c r="A20" s="13" t="s">
        <v>34</v>
      </c>
      <c r="B20" s="39">
        <v>0</v>
      </c>
      <c r="C20" s="45" t="s">
        <v>4</v>
      </c>
      <c r="D20" s="39">
        <f>'Data Entry'!D20</f>
        <v>488</v>
      </c>
      <c r="E20" s="39"/>
      <c r="F20" s="39">
        <f>'Data Entry'!F20</f>
        <v>582</v>
      </c>
      <c r="G20" s="45"/>
      <c r="H20" s="50">
        <v>0</v>
      </c>
    </row>
    <row r="21" spans="1:8" ht="15.75" x14ac:dyDescent="0.25">
      <c r="A21" s="13" t="s">
        <v>35</v>
      </c>
      <c r="B21" s="39">
        <v>976</v>
      </c>
      <c r="C21" s="45"/>
      <c r="D21" s="39">
        <f>'Data Entry'!D21</f>
        <v>450</v>
      </c>
      <c r="E21" s="39"/>
      <c r="F21" s="39">
        <f>'Data Entry'!F21</f>
        <v>234</v>
      </c>
      <c r="G21" s="51" t="s">
        <v>50</v>
      </c>
      <c r="H21" s="50">
        <v>33725</v>
      </c>
    </row>
    <row r="22" spans="1:8" x14ac:dyDescent="0.2">
      <c r="A22" s="13" t="s">
        <v>36</v>
      </c>
      <c r="B22" s="39">
        <v>0</v>
      </c>
      <c r="C22" s="45"/>
      <c r="D22" s="39">
        <f>'Data Entry'!D22</f>
        <v>539</v>
      </c>
      <c r="E22" s="39"/>
      <c r="F22" s="39">
        <f>'Data Entry'!F22</f>
        <v>518</v>
      </c>
      <c r="G22" s="45"/>
      <c r="H22" s="50">
        <v>0</v>
      </c>
    </row>
    <row r="23" spans="1:8" x14ac:dyDescent="0.2">
      <c r="A23" s="13" t="s">
        <v>37</v>
      </c>
      <c r="B23" s="39">
        <v>0</v>
      </c>
      <c r="C23" s="45"/>
      <c r="D23" s="39">
        <f>'Data Entry'!D23</f>
        <v>758</v>
      </c>
      <c r="E23" s="39"/>
      <c r="F23" s="39">
        <f>'Data Entry'!F23</f>
        <v>925</v>
      </c>
      <c r="G23" s="45"/>
      <c r="H23" s="50">
        <v>0</v>
      </c>
    </row>
    <row r="24" spans="1:8" x14ac:dyDescent="0.2">
      <c r="A24" s="13" t="s">
        <v>38</v>
      </c>
      <c r="B24" s="39">
        <v>33</v>
      </c>
      <c r="C24" s="45"/>
      <c r="D24" s="39">
        <f>'Data Entry'!D24</f>
        <v>212</v>
      </c>
      <c r="E24" s="39"/>
      <c r="F24" s="39">
        <f>'Data Entry'!F24</f>
        <v>219</v>
      </c>
      <c r="G24" s="45"/>
      <c r="H24" s="50">
        <v>1126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8637</v>
      </c>
      <c r="C26" s="52"/>
      <c r="D26" s="42">
        <f>SUM(D17:D25)</f>
        <v>8240</v>
      </c>
      <c r="E26" s="52"/>
      <c r="F26" s="42">
        <f>SUM(F17:F25)</f>
        <v>8524</v>
      </c>
      <c r="G26" s="52"/>
      <c r="H26" s="53">
        <f>SUM(H17:H25)</f>
        <v>298456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1</v>
      </c>
      <c r="C29" s="39" t="s">
        <v>46</v>
      </c>
      <c r="D29" s="39">
        <f>'Data Entry'!D29</f>
        <v>3581</v>
      </c>
      <c r="E29" s="39"/>
      <c r="F29" s="39">
        <f>'Data Entry'!F29</f>
        <v>4051</v>
      </c>
      <c r="G29" s="39"/>
      <c r="H29" s="50">
        <v>18</v>
      </c>
    </row>
    <row r="30" spans="1:8" x14ac:dyDescent="0.2">
      <c r="A30" s="13" t="s">
        <v>53</v>
      </c>
      <c r="B30" s="39">
        <v>0</v>
      </c>
      <c r="C30" s="39"/>
      <c r="D30" s="39">
        <f>'Data Entry'!D30</f>
        <v>4465</v>
      </c>
      <c r="E30" s="39"/>
      <c r="F30" s="39">
        <f>'Data Entry'!F30</f>
        <v>4912</v>
      </c>
      <c r="G30" s="39"/>
      <c r="H30" s="50">
        <v>0</v>
      </c>
    </row>
    <row r="31" spans="1:8" x14ac:dyDescent="0.2">
      <c r="A31" s="13" t="s">
        <v>41</v>
      </c>
      <c r="B31" s="39">
        <v>1</v>
      </c>
      <c r="C31" s="39"/>
      <c r="D31" s="39">
        <f>'Data Entry'!D31</f>
        <v>5898</v>
      </c>
      <c r="E31" s="39"/>
      <c r="F31" s="39">
        <f>'Data Entry'!F31</f>
        <v>7559</v>
      </c>
      <c r="G31" s="39"/>
      <c r="H31" s="50">
        <v>9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2870</v>
      </c>
      <c r="E32" s="39"/>
      <c r="F32" s="39">
        <f>'Data Entry'!F32</f>
        <v>4201</v>
      </c>
      <c r="G32" s="39"/>
      <c r="H32" s="50">
        <v>1</v>
      </c>
    </row>
    <row r="33" spans="1:8" ht="15.75" thickBot="1" x14ac:dyDescent="0.25">
      <c r="A33" s="18" t="s">
        <v>78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14772</v>
      </c>
      <c r="C36" s="39"/>
      <c r="D36" s="39">
        <f>'Data Entry'!D36</f>
        <v>1249692</v>
      </c>
      <c r="E36" s="39"/>
      <c r="F36" s="39"/>
      <c r="G36" s="39"/>
      <c r="H36" s="50"/>
    </row>
    <row r="37" spans="1:8" x14ac:dyDescent="0.2">
      <c r="A37" s="13" t="s">
        <v>43</v>
      </c>
      <c r="B37" s="39">
        <v>6640</v>
      </c>
      <c r="C37" s="39"/>
      <c r="D37" s="39">
        <f>'Data Entry'!D37</f>
        <v>561773</v>
      </c>
      <c r="E37" s="39"/>
      <c r="F37" s="39"/>
      <c r="G37" s="39"/>
      <c r="H37" s="50"/>
    </row>
    <row r="38" spans="1:8" x14ac:dyDescent="0.2">
      <c r="A38" s="13" t="s">
        <v>44</v>
      </c>
      <c r="B38" s="39">
        <v>12313</v>
      </c>
      <c r="C38" s="39"/>
      <c r="D38" s="39">
        <f>'Data Entry'!D38</f>
        <v>1041644</v>
      </c>
      <c r="E38" s="39"/>
      <c r="F38" s="39"/>
      <c r="G38" s="39"/>
      <c r="H38" s="50"/>
    </row>
    <row r="39" spans="1:8" x14ac:dyDescent="0.2">
      <c r="A39" s="13"/>
      <c r="B39" s="45"/>
      <c r="C39" s="45"/>
      <c r="D39" s="45"/>
      <c r="E39" s="45"/>
      <c r="F39" s="45"/>
      <c r="G39" s="45"/>
      <c r="H39" s="41"/>
    </row>
    <row r="40" spans="1:8" ht="16.5" thickBot="1" x14ac:dyDescent="0.3">
      <c r="A40" s="17" t="s">
        <v>27</v>
      </c>
      <c r="B40" s="42">
        <f>SUM(B36:B39)</f>
        <v>33725</v>
      </c>
      <c r="C40" s="52" t="s">
        <v>50</v>
      </c>
      <c r="D40" s="42">
        <f>SUM(D36:D39)</f>
        <v>2853109</v>
      </c>
      <c r="E40" s="52"/>
      <c r="F40" s="52"/>
      <c r="G40" s="52"/>
      <c r="H40" s="56"/>
    </row>
    <row r="41" spans="1:8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8" ht="16.5" thickBot="1" x14ac:dyDescent="0.3">
      <c r="A42" s="17" t="s">
        <v>45</v>
      </c>
      <c r="B42" s="42">
        <v>160</v>
      </c>
      <c r="C42" s="52"/>
      <c r="D42" s="42">
        <f>'Data Entry'!D42</f>
        <v>32106</v>
      </c>
      <c r="E42" s="52"/>
      <c r="F42" s="52"/>
      <c r="G42" s="52"/>
      <c r="H42" s="56"/>
    </row>
    <row r="43" spans="1:8" x14ac:dyDescent="0.2">
      <c r="B43" s="59"/>
      <c r="C43" s="59"/>
      <c r="D43" s="59"/>
      <c r="E43" s="59"/>
      <c r="F43" s="59"/>
      <c r="G43" s="59"/>
      <c r="H43" s="5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0</v>
      </c>
      <c r="C47" s="60"/>
      <c r="D47" s="60">
        <f>'Data Entry'!$D$47</f>
        <v>810747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4" workbookViewId="0">
      <selection activeCell="B9" sqref="B9"/>
    </sheetView>
  </sheetViews>
  <sheetFormatPr defaultRowHeight="15" x14ac:dyDescent="0.2"/>
  <cols>
    <col min="1" max="1" width="50.140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75" t="s">
        <v>16</v>
      </c>
      <c r="B1" s="76"/>
      <c r="C1" s="76"/>
      <c r="D1" s="76"/>
      <c r="E1" s="76"/>
      <c r="F1" s="76"/>
      <c r="G1" s="76"/>
      <c r="H1" s="77"/>
    </row>
    <row r="2" spans="1:8" ht="15.75" x14ac:dyDescent="0.25">
      <c r="A2" s="78" t="s">
        <v>97</v>
      </c>
      <c r="B2" s="79"/>
      <c r="C2" s="79"/>
      <c r="D2" s="79"/>
      <c r="E2" s="79"/>
      <c r="F2" s="79"/>
      <c r="G2" s="79"/>
      <c r="H2" s="80"/>
    </row>
    <row r="3" spans="1:8" ht="15.75" x14ac:dyDescent="0.25">
      <c r="A3" s="78" t="str">
        <f>'Data Entry'!$A$3</f>
        <v>2017-18 SCHOOL FINANCIAL REPORT</v>
      </c>
      <c r="B3" s="79"/>
      <c r="C3" s="79"/>
      <c r="D3" s="79"/>
      <c r="E3" s="79"/>
      <c r="F3" s="79"/>
      <c r="G3" s="79"/>
      <c r="H3" s="80"/>
    </row>
    <row r="4" spans="1:8" ht="15.75" x14ac:dyDescent="0.25">
      <c r="A4" s="78" t="s">
        <v>91</v>
      </c>
      <c r="B4" s="79"/>
      <c r="C4" s="79"/>
      <c r="D4" s="79"/>
      <c r="E4" s="79"/>
      <c r="F4" s="79"/>
      <c r="G4" s="79"/>
      <c r="H4" s="8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v>0</v>
      </c>
      <c r="C8" s="40">
        <f>B8/B12</f>
        <v>0</v>
      </c>
      <c r="D8" s="39">
        <f>'Data Entry'!D8</f>
        <v>9547795</v>
      </c>
      <c r="E8" s="40">
        <f>'Data Entry'!E8</f>
        <v>0.16120000000000001</v>
      </c>
      <c r="F8" s="39">
        <f>'Data Entry'!F8</f>
        <v>3417824301</v>
      </c>
      <c r="G8" s="40">
        <f>'Data Entry'!G8</f>
        <v>0.13339999999999999</v>
      </c>
      <c r="H8" s="41"/>
    </row>
    <row r="9" spans="1:8" x14ac:dyDescent="0.2">
      <c r="A9" s="13" t="s">
        <v>24</v>
      </c>
      <c r="B9" s="39">
        <f>H26-B8-B10-B11</f>
        <v>49975</v>
      </c>
      <c r="C9" s="40">
        <f>B9/B12</f>
        <v>1</v>
      </c>
      <c r="D9" s="39">
        <f>'Data Entry'!D9</f>
        <v>49665295</v>
      </c>
      <c r="E9" s="40">
        <f>'Data Entry'!E9</f>
        <v>0.83860000000000001</v>
      </c>
      <c r="F9" s="39">
        <f>'Data Entry'!F9</f>
        <v>22171281118</v>
      </c>
      <c r="G9" s="40">
        <f>'Data Entry'!G9</f>
        <v>0.86560000000000004</v>
      </c>
      <c r="H9" s="41"/>
    </row>
    <row r="10" spans="1:8" x14ac:dyDescent="0.2">
      <c r="A10" s="13" t="s">
        <v>25</v>
      </c>
      <c r="B10" s="39">
        <v>0</v>
      </c>
      <c r="C10" s="40">
        <f>B10/B12</f>
        <v>0</v>
      </c>
      <c r="D10" s="39">
        <f>'Data Entry'!D10</f>
        <v>10723</v>
      </c>
      <c r="E10" s="40">
        <f>'Data Entry'!E10</f>
        <v>2.0000000000000001E-4</v>
      </c>
      <c r="F10" s="39">
        <f>'Data Entry'!F10</f>
        <v>5024625</v>
      </c>
      <c r="G10" s="40">
        <f>'Data Entry'!G10</f>
        <v>2.0000000000000001E-4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19871211</v>
      </c>
      <c r="G11" s="40">
        <f>'Data Entry'!G11</f>
        <v>8.0000000000000004E-4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49975</v>
      </c>
      <c r="C12" s="43">
        <f t="shared" si="0"/>
        <v>1</v>
      </c>
      <c r="D12" s="42">
        <f>'Data Entry'!D12</f>
        <v>59223813</v>
      </c>
      <c r="E12" s="43">
        <f>'Data Entry'!E12</f>
        <v>1</v>
      </c>
      <c r="F12" s="42">
        <f>'Data Entry'!F12</f>
        <v>25614001255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74" t="s">
        <v>29</v>
      </c>
      <c r="C14" s="74"/>
      <c r="D14" s="74"/>
      <c r="E14" s="74"/>
      <c r="F14" s="7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18336</v>
      </c>
      <c r="C17" s="40"/>
      <c r="D17" s="39">
        <f>'Data Entry'!D17</f>
        <v>4217</v>
      </c>
      <c r="E17" s="39"/>
      <c r="F17" s="39">
        <f>'Data Entry'!F17</f>
        <v>4833</v>
      </c>
      <c r="G17" s="45"/>
      <c r="H17" s="50">
        <v>35938</v>
      </c>
    </row>
    <row r="18" spans="1:8" x14ac:dyDescent="0.2">
      <c r="A18" s="13" t="s">
        <v>32</v>
      </c>
      <c r="B18" s="39">
        <v>177</v>
      </c>
      <c r="C18" s="40"/>
      <c r="D18" s="39">
        <f>'Data Entry'!D18</f>
        <v>963</v>
      </c>
      <c r="E18" s="39"/>
      <c r="F18" s="39">
        <f>'Data Entry'!F18</f>
        <v>991</v>
      </c>
      <c r="G18" s="45"/>
      <c r="H18" s="50">
        <v>347</v>
      </c>
    </row>
    <row r="19" spans="1:8" x14ac:dyDescent="0.2">
      <c r="A19" s="13" t="s">
        <v>33</v>
      </c>
      <c r="B19" s="39">
        <v>6626</v>
      </c>
      <c r="C19" s="40"/>
      <c r="D19" s="39">
        <f>'Data Entry'!D19</f>
        <v>613</v>
      </c>
      <c r="E19" s="39"/>
      <c r="F19" s="39">
        <f>'Data Entry'!F19</f>
        <v>222</v>
      </c>
      <c r="G19" s="45"/>
      <c r="H19" s="50">
        <v>12986</v>
      </c>
    </row>
    <row r="20" spans="1:8" x14ac:dyDescent="0.2">
      <c r="A20" s="13" t="s">
        <v>34</v>
      </c>
      <c r="B20" s="39">
        <v>0</v>
      </c>
      <c r="C20" s="40"/>
      <c r="D20" s="39">
        <f>'Data Entry'!D20</f>
        <v>488</v>
      </c>
      <c r="E20" s="39"/>
      <c r="F20" s="39">
        <f>'Data Entry'!F20</f>
        <v>582</v>
      </c>
      <c r="G20" s="45"/>
      <c r="H20" s="50">
        <v>0</v>
      </c>
    </row>
    <row r="21" spans="1:8" ht="15.75" x14ac:dyDescent="0.25">
      <c r="A21" s="13" t="s">
        <v>35</v>
      </c>
      <c r="B21" s="39">
        <v>129</v>
      </c>
      <c r="C21" s="45"/>
      <c r="D21" s="39">
        <f>'Data Entry'!D21</f>
        <v>450</v>
      </c>
      <c r="E21" s="39"/>
      <c r="F21" s="39">
        <f>'Data Entry'!F21</f>
        <v>234</v>
      </c>
      <c r="G21" s="51" t="s">
        <v>50</v>
      </c>
      <c r="H21" s="50">
        <v>252</v>
      </c>
    </row>
    <row r="22" spans="1:8" x14ac:dyDescent="0.2">
      <c r="A22" s="13" t="s">
        <v>36</v>
      </c>
      <c r="B22" s="39">
        <v>0</v>
      </c>
      <c r="C22" s="45"/>
      <c r="D22" s="39">
        <f>'Data Entry'!D22</f>
        <v>539</v>
      </c>
      <c r="E22" s="39"/>
      <c r="F22" s="39">
        <f>'Data Entry'!F22</f>
        <v>518</v>
      </c>
      <c r="G22" s="45"/>
      <c r="H22" s="50">
        <v>0</v>
      </c>
    </row>
    <row r="23" spans="1:8" x14ac:dyDescent="0.2">
      <c r="A23" s="13" t="s">
        <v>37</v>
      </c>
      <c r="B23" s="39">
        <v>152</v>
      </c>
      <c r="C23" s="45"/>
      <c r="D23" s="39">
        <f>'Data Entry'!D23</f>
        <v>758</v>
      </c>
      <c r="E23" s="39"/>
      <c r="F23" s="39">
        <f>'Data Entry'!F23</f>
        <v>925</v>
      </c>
      <c r="G23" s="45"/>
      <c r="H23" s="50">
        <v>297</v>
      </c>
    </row>
    <row r="24" spans="1:8" x14ac:dyDescent="0.2">
      <c r="A24" s="13" t="s">
        <v>38</v>
      </c>
      <c r="B24" s="39">
        <v>79</v>
      </c>
      <c r="C24" s="45"/>
      <c r="D24" s="39">
        <f>'Data Entry'!D24</f>
        <v>212</v>
      </c>
      <c r="E24" s="39"/>
      <c r="F24" s="39">
        <f>'Data Entry'!F24</f>
        <v>219</v>
      </c>
      <c r="G24" s="45"/>
      <c r="H24" s="50">
        <v>155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25499</v>
      </c>
      <c r="C26" s="52"/>
      <c r="D26" s="42">
        <f>SUM(D17:D25)</f>
        <v>8240</v>
      </c>
      <c r="E26" s="52"/>
      <c r="F26" s="42">
        <f>SUM(F17:F25)</f>
        <v>8524</v>
      </c>
      <c r="G26" s="52"/>
      <c r="H26" s="53">
        <f>SUM(H17:H25)</f>
        <v>49975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18336</v>
      </c>
      <c r="C29" s="39" t="s">
        <v>46</v>
      </c>
      <c r="D29" s="39">
        <f>'Data Entry'!D29</f>
        <v>3581</v>
      </c>
      <c r="E29" s="39"/>
      <c r="F29" s="39">
        <f>'Data Entry'!F29</f>
        <v>4051</v>
      </c>
      <c r="G29" s="39"/>
      <c r="H29" s="50">
        <v>35938</v>
      </c>
    </row>
    <row r="30" spans="1:8" x14ac:dyDescent="0.2">
      <c r="A30" s="13" t="s">
        <v>53</v>
      </c>
      <c r="B30" s="39">
        <v>0</v>
      </c>
      <c r="C30" s="39"/>
      <c r="D30" s="39">
        <f>'Data Entry'!D30</f>
        <v>4465</v>
      </c>
      <c r="E30" s="39"/>
      <c r="F30" s="39">
        <f>'Data Entry'!F30</f>
        <v>4912</v>
      </c>
      <c r="G30" s="39"/>
      <c r="H30" s="50">
        <v>0</v>
      </c>
    </row>
    <row r="31" spans="1:8" x14ac:dyDescent="0.2">
      <c r="A31" s="13" t="s">
        <v>41</v>
      </c>
      <c r="B31" s="39">
        <v>0</v>
      </c>
      <c r="C31" s="39"/>
      <c r="D31" s="39">
        <f>'Data Entry'!D31</f>
        <v>5898</v>
      </c>
      <c r="E31" s="39"/>
      <c r="F31" s="39">
        <f>'Data Entry'!F31</f>
        <v>7559</v>
      </c>
      <c r="G31" s="39"/>
      <c r="H31" s="50">
        <v>0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2870</v>
      </c>
      <c r="E32" s="39"/>
      <c r="F32" s="39">
        <f>'Data Entry'!F32</f>
        <v>4201</v>
      </c>
      <c r="G32" s="39"/>
      <c r="H32" s="50">
        <v>0</v>
      </c>
    </row>
    <row r="33" spans="1:8" ht="15.75" thickBot="1" x14ac:dyDescent="0.25">
      <c r="A33" s="18" t="s">
        <v>78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110</v>
      </c>
      <c r="C36" s="39"/>
      <c r="D36" s="39">
        <f>'Data Entry'!D36</f>
        <v>1249692</v>
      </c>
      <c r="E36" s="39"/>
      <c r="F36" s="39"/>
      <c r="G36" s="39"/>
      <c r="H36" s="50"/>
    </row>
    <row r="37" spans="1:8" x14ac:dyDescent="0.2">
      <c r="A37" s="13" t="s">
        <v>43</v>
      </c>
      <c r="B37" s="39">
        <v>50</v>
      </c>
      <c r="C37" s="39"/>
      <c r="D37" s="39">
        <f>'Data Entry'!D37</f>
        <v>561773</v>
      </c>
      <c r="E37" s="39"/>
      <c r="F37" s="39"/>
      <c r="G37" s="39"/>
      <c r="H37" s="50"/>
    </row>
    <row r="38" spans="1:8" x14ac:dyDescent="0.2">
      <c r="A38" s="13" t="s">
        <v>44</v>
      </c>
      <c r="B38" s="39">
        <v>92</v>
      </c>
      <c r="C38" s="39"/>
      <c r="D38" s="39">
        <f>'Data Entry'!D38</f>
        <v>1041644</v>
      </c>
      <c r="E38" s="39"/>
      <c r="F38" s="39"/>
      <c r="G38" s="39"/>
      <c r="H38" s="50"/>
    </row>
    <row r="39" spans="1:8" x14ac:dyDescent="0.2">
      <c r="A39" s="13"/>
      <c r="B39" s="45"/>
      <c r="C39" s="45"/>
      <c r="D39" s="45"/>
      <c r="E39" s="45"/>
      <c r="F39" s="45"/>
      <c r="G39" s="45"/>
      <c r="H39" s="41"/>
    </row>
    <row r="40" spans="1:8" ht="16.5" thickBot="1" x14ac:dyDescent="0.3">
      <c r="A40" s="17" t="s">
        <v>27</v>
      </c>
      <c r="B40" s="42">
        <f>SUM(B36:B39)</f>
        <v>252</v>
      </c>
      <c r="C40" s="52" t="s">
        <v>50</v>
      </c>
      <c r="D40" s="42">
        <f>SUM(D36:D39)</f>
        <v>2853109</v>
      </c>
      <c r="E40" s="52"/>
      <c r="F40" s="52"/>
      <c r="G40" s="52"/>
      <c r="H40" s="56"/>
    </row>
    <row r="41" spans="1:8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8" ht="16.5" thickBot="1" x14ac:dyDescent="0.3">
      <c r="A42" s="17" t="s">
        <v>45</v>
      </c>
      <c r="B42" s="42">
        <v>0</v>
      </c>
      <c r="C42" s="52"/>
      <c r="D42" s="42">
        <f>'Data Entry'!D42</f>
        <v>32106</v>
      </c>
      <c r="E42" s="52"/>
      <c r="F42" s="52"/>
      <c r="G42" s="52"/>
      <c r="H42" s="56"/>
    </row>
    <row r="43" spans="1:8" x14ac:dyDescent="0.2">
      <c r="B43" s="59"/>
      <c r="C43" s="59"/>
      <c r="D43" s="59"/>
      <c r="E43" s="59"/>
      <c r="F43" s="59"/>
      <c r="G43" s="59"/>
      <c r="H43" s="5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0</v>
      </c>
      <c r="C47" s="60"/>
      <c r="D47" s="60">
        <f>'Data Entry'!$D$47</f>
        <v>810747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4" workbookViewId="0">
      <selection activeCell="B9" sqref="B9"/>
    </sheetView>
  </sheetViews>
  <sheetFormatPr defaultRowHeight="15" x14ac:dyDescent="0.2"/>
  <cols>
    <col min="1" max="1" width="49.710937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75" t="s">
        <v>16</v>
      </c>
      <c r="B1" s="76"/>
      <c r="C1" s="76"/>
      <c r="D1" s="76"/>
      <c r="E1" s="76"/>
      <c r="F1" s="76"/>
      <c r="G1" s="76"/>
      <c r="H1" s="77"/>
    </row>
    <row r="2" spans="1:8" ht="15.75" x14ac:dyDescent="0.25">
      <c r="A2" s="78" t="s">
        <v>97</v>
      </c>
      <c r="B2" s="79"/>
      <c r="C2" s="79"/>
      <c r="D2" s="79"/>
      <c r="E2" s="79"/>
      <c r="F2" s="79"/>
      <c r="G2" s="79"/>
      <c r="H2" s="80"/>
    </row>
    <row r="3" spans="1:8" ht="15.75" x14ac:dyDescent="0.25">
      <c r="A3" s="78" t="str">
        <f>'Data Entry'!$A$3</f>
        <v>2017-18 SCHOOL FINANCIAL REPORT</v>
      </c>
      <c r="B3" s="79"/>
      <c r="C3" s="79"/>
      <c r="D3" s="79"/>
      <c r="E3" s="79"/>
      <c r="F3" s="79"/>
      <c r="G3" s="79"/>
      <c r="H3" s="80"/>
    </row>
    <row r="4" spans="1:8" ht="15.75" x14ac:dyDescent="0.25">
      <c r="A4" s="78" t="s">
        <v>87</v>
      </c>
      <c r="B4" s="79"/>
      <c r="C4" s="79"/>
      <c r="D4" s="79"/>
      <c r="E4" s="79"/>
      <c r="F4" s="79"/>
      <c r="G4" s="79"/>
      <c r="H4" s="8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v>42484</v>
      </c>
      <c r="C8" s="40">
        <f>B8/B12</f>
        <v>5.0900000000000001E-2</v>
      </c>
      <c r="D8" s="39">
        <f>'Data Entry'!D8</f>
        <v>9547795</v>
      </c>
      <c r="E8" s="40">
        <f>'Data Entry'!E8</f>
        <v>0.16120000000000001</v>
      </c>
      <c r="F8" s="39">
        <f>'Data Entry'!F8</f>
        <v>3417824301</v>
      </c>
      <c r="G8" s="40">
        <f>'Data Entry'!G8</f>
        <v>0.13339999999999999</v>
      </c>
      <c r="H8" s="41"/>
    </row>
    <row r="9" spans="1:8" x14ac:dyDescent="0.2">
      <c r="A9" s="13" t="s">
        <v>24</v>
      </c>
      <c r="B9" s="39">
        <f>H26-B8-B10-B11</f>
        <v>791395</v>
      </c>
      <c r="C9" s="40">
        <f>B9/B12</f>
        <v>0.94910000000000005</v>
      </c>
      <c r="D9" s="39">
        <f>'Data Entry'!D9</f>
        <v>49665295</v>
      </c>
      <c r="E9" s="40">
        <f>'Data Entry'!E9</f>
        <v>0.83860000000000001</v>
      </c>
      <c r="F9" s="39">
        <f>'Data Entry'!F9</f>
        <v>22171281118</v>
      </c>
      <c r="G9" s="40">
        <f>'Data Entry'!G9</f>
        <v>0.86560000000000004</v>
      </c>
      <c r="H9" s="41" t="s">
        <v>46</v>
      </c>
    </row>
    <row r="10" spans="1:8" x14ac:dyDescent="0.2">
      <c r="A10" s="13" t="s">
        <v>25</v>
      </c>
      <c r="B10" s="39">
        <v>0</v>
      </c>
      <c r="C10" s="40">
        <f>B10/B12</f>
        <v>0</v>
      </c>
      <c r="D10" s="39">
        <f>'Data Entry'!D10</f>
        <v>10723</v>
      </c>
      <c r="E10" s="40">
        <f>'Data Entry'!E10</f>
        <v>2.0000000000000001E-4</v>
      </c>
      <c r="F10" s="39">
        <f>'Data Entry'!F10</f>
        <v>5024625</v>
      </c>
      <c r="G10" s="40">
        <f>'Data Entry'!G10</f>
        <v>2.0000000000000001E-4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19871211</v>
      </c>
      <c r="G11" s="40">
        <f>'Data Entry'!G11</f>
        <v>8.0000000000000004E-4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833879</v>
      </c>
      <c r="C12" s="43">
        <f t="shared" si="0"/>
        <v>1</v>
      </c>
      <c r="D12" s="42">
        <f>'Data Entry'!D12</f>
        <v>59223813</v>
      </c>
      <c r="E12" s="43">
        <f>'Data Entry'!E12</f>
        <v>1</v>
      </c>
      <c r="F12" s="42">
        <f>'Data Entry'!F12</f>
        <v>25614001255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74" t="s">
        <v>29</v>
      </c>
      <c r="C14" s="74"/>
      <c r="D14" s="74"/>
      <c r="E14" s="74"/>
      <c r="F14" s="7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0</v>
      </c>
      <c r="C17" s="45"/>
      <c r="D17" s="39">
        <f>'Data Entry'!D17</f>
        <v>4217</v>
      </c>
      <c r="E17" s="39"/>
      <c r="F17" s="39">
        <f>'Data Entry'!F17</f>
        <v>4833</v>
      </c>
      <c r="G17" s="45"/>
      <c r="H17" s="50">
        <v>30</v>
      </c>
    </row>
    <row r="18" spans="1:8" x14ac:dyDescent="0.2">
      <c r="A18" s="13" t="s">
        <v>32</v>
      </c>
      <c r="B18" s="39">
        <v>30</v>
      </c>
      <c r="C18" s="45" t="s">
        <v>4</v>
      </c>
      <c r="D18" s="39">
        <f>'Data Entry'!D18</f>
        <v>963</v>
      </c>
      <c r="E18" s="39"/>
      <c r="F18" s="39">
        <f>'Data Entry'!F18</f>
        <v>991</v>
      </c>
      <c r="G18" s="45"/>
      <c r="H18" s="50">
        <v>3422</v>
      </c>
    </row>
    <row r="19" spans="1:8" x14ac:dyDescent="0.2">
      <c r="A19" s="13" t="s">
        <v>33</v>
      </c>
      <c r="B19" s="39">
        <v>6996</v>
      </c>
      <c r="C19" s="45"/>
      <c r="D19" s="39">
        <f>'Data Entry'!D19</f>
        <v>613</v>
      </c>
      <c r="E19" s="39"/>
      <c r="F19" s="39">
        <f>'Data Entry'!F19</f>
        <v>222</v>
      </c>
      <c r="G19" s="45"/>
      <c r="H19" s="50">
        <v>810726</v>
      </c>
    </row>
    <row r="20" spans="1:8" x14ac:dyDescent="0.2">
      <c r="A20" s="13" t="s">
        <v>34</v>
      </c>
      <c r="B20" s="39">
        <v>0</v>
      </c>
      <c r="C20" s="45" t="s">
        <v>4</v>
      </c>
      <c r="D20" s="39">
        <f>'Data Entry'!D20</f>
        <v>488</v>
      </c>
      <c r="E20" s="39"/>
      <c r="F20" s="39">
        <f>'Data Entry'!F20</f>
        <v>582</v>
      </c>
      <c r="G20" s="45" t="s">
        <v>4</v>
      </c>
      <c r="H20" s="50">
        <v>0</v>
      </c>
    </row>
    <row r="21" spans="1:8" ht="15.75" x14ac:dyDescent="0.25">
      <c r="A21" s="13" t="s">
        <v>35</v>
      </c>
      <c r="B21" s="39">
        <v>160</v>
      </c>
      <c r="C21" s="45"/>
      <c r="D21" s="39">
        <f>'Data Entry'!D21</f>
        <v>450</v>
      </c>
      <c r="E21" s="39"/>
      <c r="F21" s="39">
        <f>'Data Entry'!F21</f>
        <v>234</v>
      </c>
      <c r="G21" s="51" t="s">
        <v>50</v>
      </c>
      <c r="H21" s="50">
        <v>18574</v>
      </c>
    </row>
    <row r="22" spans="1:8" x14ac:dyDescent="0.2">
      <c r="A22" s="13" t="s">
        <v>36</v>
      </c>
      <c r="B22" s="39">
        <v>0</v>
      </c>
      <c r="C22" s="45"/>
      <c r="D22" s="39">
        <f>'Data Entry'!D22</f>
        <v>539</v>
      </c>
      <c r="E22" s="39"/>
      <c r="F22" s="39">
        <f>'Data Entry'!F22</f>
        <v>518</v>
      </c>
      <c r="G22" s="45"/>
      <c r="H22" s="50">
        <v>0</v>
      </c>
    </row>
    <row r="23" spans="1:8" x14ac:dyDescent="0.2">
      <c r="A23" s="13" t="s">
        <v>37</v>
      </c>
      <c r="B23" s="39">
        <v>0</v>
      </c>
      <c r="C23" s="45"/>
      <c r="D23" s="39">
        <f>'Data Entry'!D23</f>
        <v>758</v>
      </c>
      <c r="E23" s="39"/>
      <c r="F23" s="39">
        <f>'Data Entry'!F23</f>
        <v>925</v>
      </c>
      <c r="G23" s="45"/>
      <c r="H23" s="50">
        <v>0</v>
      </c>
    </row>
    <row r="24" spans="1:8" x14ac:dyDescent="0.2">
      <c r="A24" s="13" t="s">
        <v>38</v>
      </c>
      <c r="B24" s="39">
        <v>10</v>
      </c>
      <c r="C24" s="45"/>
      <c r="D24" s="39">
        <f>'Data Entry'!D24</f>
        <v>212</v>
      </c>
      <c r="E24" s="39"/>
      <c r="F24" s="39">
        <f>'Data Entry'!F24</f>
        <v>219</v>
      </c>
      <c r="G24" s="45"/>
      <c r="H24" s="50">
        <v>1127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7196</v>
      </c>
      <c r="C26" s="52"/>
      <c r="D26" s="42">
        <f>SUM(D17:D25)</f>
        <v>8240</v>
      </c>
      <c r="E26" s="52"/>
      <c r="F26" s="42">
        <f>SUM(F17:F25)</f>
        <v>8524</v>
      </c>
      <c r="G26" s="52"/>
      <c r="H26" s="53">
        <f>SUM(H17:H25)</f>
        <v>833879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0</v>
      </c>
      <c r="C29" s="39" t="s">
        <v>46</v>
      </c>
      <c r="D29" s="39">
        <f>'Data Entry'!D29</f>
        <v>3581</v>
      </c>
      <c r="E29" s="39"/>
      <c r="F29" s="39">
        <f>'Data Entry'!F29</f>
        <v>4051</v>
      </c>
      <c r="G29" s="39"/>
      <c r="H29" s="50">
        <v>12</v>
      </c>
    </row>
    <row r="30" spans="1:8" x14ac:dyDescent="0.2">
      <c r="A30" s="13" t="s">
        <v>53</v>
      </c>
      <c r="B30" s="39">
        <v>0</v>
      </c>
      <c r="C30" s="39"/>
      <c r="D30" s="39">
        <f>'Data Entry'!D30</f>
        <v>4465</v>
      </c>
      <c r="E30" s="39"/>
      <c r="F30" s="39">
        <f>'Data Entry'!F30</f>
        <v>4912</v>
      </c>
      <c r="G30" s="39"/>
      <c r="H30" s="50">
        <v>0</v>
      </c>
    </row>
    <row r="31" spans="1:8" x14ac:dyDescent="0.2">
      <c r="A31" s="13" t="s">
        <v>41</v>
      </c>
      <c r="B31" s="39">
        <v>0</v>
      </c>
      <c r="C31" s="39"/>
      <c r="D31" s="39">
        <f>'Data Entry'!D31</f>
        <v>5898</v>
      </c>
      <c r="E31" s="39"/>
      <c r="F31" s="39">
        <f>'Data Entry'!F31</f>
        <v>7559</v>
      </c>
      <c r="G31" s="39"/>
      <c r="H31" s="50">
        <v>13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2870</v>
      </c>
      <c r="E32" s="39"/>
      <c r="F32" s="39">
        <f>'Data Entry'!F32</f>
        <v>4201</v>
      </c>
      <c r="G32" s="39"/>
      <c r="H32" s="50">
        <v>5</v>
      </c>
    </row>
    <row r="33" spans="1:8" ht="15.75" thickBot="1" x14ac:dyDescent="0.25">
      <c r="A33" s="18" t="s">
        <v>83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8136</v>
      </c>
      <c r="C36" s="39"/>
      <c r="D36" s="39">
        <f>'Data Entry'!D36</f>
        <v>1249692</v>
      </c>
      <c r="E36" s="39"/>
      <c r="F36" s="39"/>
      <c r="G36" s="39"/>
      <c r="H36" s="50"/>
    </row>
    <row r="37" spans="1:8" x14ac:dyDescent="0.2">
      <c r="A37" s="13" t="s">
        <v>43</v>
      </c>
      <c r="B37" s="39">
        <v>3657</v>
      </c>
      <c r="C37" s="39"/>
      <c r="D37" s="39">
        <f>'Data Entry'!D37</f>
        <v>561773</v>
      </c>
      <c r="E37" s="39"/>
      <c r="F37" s="39"/>
      <c r="G37" s="39"/>
      <c r="H37" s="50"/>
    </row>
    <row r="38" spans="1:8" x14ac:dyDescent="0.2">
      <c r="A38" s="13" t="s">
        <v>44</v>
      </c>
      <c r="B38" s="39">
        <v>6781</v>
      </c>
      <c r="C38" s="39"/>
      <c r="D38" s="39">
        <f>'Data Entry'!D38</f>
        <v>1041644</v>
      </c>
      <c r="E38" s="39"/>
      <c r="F38" s="39"/>
      <c r="G38" s="39"/>
      <c r="H38" s="50"/>
    </row>
    <row r="39" spans="1:8" x14ac:dyDescent="0.2">
      <c r="A39" s="13"/>
      <c r="B39" s="39"/>
      <c r="C39" s="39"/>
      <c r="D39" s="39"/>
      <c r="E39" s="39"/>
      <c r="F39" s="39"/>
      <c r="G39" s="39"/>
      <c r="H39" s="50"/>
    </row>
    <row r="40" spans="1:8" ht="16.5" thickBot="1" x14ac:dyDescent="0.3">
      <c r="A40" s="17" t="s">
        <v>27</v>
      </c>
      <c r="B40" s="42">
        <f>SUM(B36:B39)</f>
        <v>18574</v>
      </c>
      <c r="C40" s="42" t="s">
        <v>50</v>
      </c>
      <c r="D40" s="42">
        <f>SUM(D36:D39)</f>
        <v>2853109</v>
      </c>
      <c r="E40" s="42"/>
      <c r="F40" s="42"/>
      <c r="G40" s="42"/>
      <c r="H40" s="53"/>
    </row>
    <row r="41" spans="1:8" ht="15.75" x14ac:dyDescent="0.25">
      <c r="A41" s="16"/>
      <c r="B41" s="57"/>
      <c r="C41" s="57"/>
      <c r="D41" s="57"/>
      <c r="E41" s="57"/>
      <c r="F41" s="57"/>
      <c r="G41" s="57"/>
      <c r="H41" s="61"/>
    </row>
    <row r="42" spans="1:8" ht="16.5" thickBot="1" x14ac:dyDescent="0.3">
      <c r="A42" s="17" t="s">
        <v>45</v>
      </c>
      <c r="B42" s="42">
        <v>0</v>
      </c>
      <c r="C42" s="42"/>
      <c r="D42" s="42">
        <f>'Data Entry'!D42</f>
        <v>32106</v>
      </c>
      <c r="E42" s="42"/>
      <c r="F42" s="42"/>
      <c r="G42" s="42"/>
      <c r="H42" s="53"/>
    </row>
    <row r="43" spans="1:8" x14ac:dyDescent="0.2">
      <c r="A43" s="14"/>
      <c r="B43" s="39"/>
      <c r="C43" s="39"/>
      <c r="D43" s="39"/>
      <c r="E43" s="39"/>
      <c r="F43" s="39"/>
      <c r="G43" s="39"/>
      <c r="H43" s="3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0</v>
      </c>
      <c r="C47" s="60"/>
      <c r="D47" s="60">
        <f>'Data Entry'!$D$47</f>
        <v>810747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4" workbookViewId="0">
      <selection activeCell="B37" sqref="B37"/>
    </sheetView>
  </sheetViews>
  <sheetFormatPr defaultRowHeight="15" x14ac:dyDescent="0.2"/>
  <cols>
    <col min="1" max="1" width="50.28515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75" t="s">
        <v>16</v>
      </c>
      <c r="B1" s="76"/>
      <c r="C1" s="76"/>
      <c r="D1" s="76"/>
      <c r="E1" s="76"/>
      <c r="F1" s="76"/>
      <c r="G1" s="76"/>
      <c r="H1" s="77"/>
    </row>
    <row r="2" spans="1:8" ht="15.75" x14ac:dyDescent="0.25">
      <c r="A2" s="78" t="s">
        <v>97</v>
      </c>
      <c r="B2" s="79"/>
      <c r="C2" s="79"/>
      <c r="D2" s="79"/>
      <c r="E2" s="79"/>
      <c r="F2" s="79"/>
      <c r="G2" s="79"/>
      <c r="H2" s="80"/>
    </row>
    <row r="3" spans="1:8" ht="15.75" x14ac:dyDescent="0.25">
      <c r="A3" s="78" t="str">
        <f>'Data Entry'!$A$3</f>
        <v>2017-18 SCHOOL FINANCIAL REPORT</v>
      </c>
      <c r="B3" s="79"/>
      <c r="C3" s="79"/>
      <c r="D3" s="79"/>
      <c r="E3" s="79"/>
      <c r="F3" s="79"/>
      <c r="G3" s="79"/>
      <c r="H3" s="80"/>
    </row>
    <row r="4" spans="1:8" ht="15.75" x14ac:dyDescent="0.25">
      <c r="A4" s="78" t="s">
        <v>88</v>
      </c>
      <c r="B4" s="79"/>
      <c r="C4" s="79"/>
      <c r="D4" s="79"/>
      <c r="E4" s="79"/>
      <c r="F4" s="79"/>
      <c r="G4" s="79"/>
      <c r="H4" s="8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v>53938</v>
      </c>
      <c r="C8" s="40">
        <f>B8/B12</f>
        <v>0.1701</v>
      </c>
      <c r="D8" s="39">
        <f>'Data Entry'!D8</f>
        <v>9547795</v>
      </c>
      <c r="E8" s="40">
        <f>'Data Entry'!E8</f>
        <v>0.16120000000000001</v>
      </c>
      <c r="F8" s="39">
        <f>'Data Entry'!F8</f>
        <v>3417824301</v>
      </c>
      <c r="G8" s="40">
        <f>'Data Entry'!G8</f>
        <v>0.13339999999999999</v>
      </c>
      <c r="H8" s="41"/>
    </row>
    <row r="9" spans="1:8" x14ac:dyDescent="0.2">
      <c r="A9" s="13" t="s">
        <v>24</v>
      </c>
      <c r="B9" s="39">
        <f>H26-B8-B10-B11</f>
        <v>262892</v>
      </c>
      <c r="C9" s="40">
        <f>B9/B12</f>
        <v>0.82879999999999998</v>
      </c>
      <c r="D9" s="39">
        <f>'Data Entry'!D9</f>
        <v>49665295</v>
      </c>
      <c r="E9" s="40">
        <f>'Data Entry'!E9</f>
        <v>0.83860000000000001</v>
      </c>
      <c r="F9" s="39">
        <f>'Data Entry'!F9</f>
        <v>22171281118</v>
      </c>
      <c r="G9" s="40">
        <f>'Data Entry'!G9</f>
        <v>0.86560000000000004</v>
      </c>
      <c r="H9" s="41" t="s">
        <v>46</v>
      </c>
    </row>
    <row r="10" spans="1:8" x14ac:dyDescent="0.2">
      <c r="A10" s="13" t="s">
        <v>25</v>
      </c>
      <c r="B10" s="39">
        <v>357</v>
      </c>
      <c r="C10" s="40">
        <f>B10/B12</f>
        <v>1.1000000000000001E-3</v>
      </c>
      <c r="D10" s="39">
        <f>'Data Entry'!D10</f>
        <v>10723</v>
      </c>
      <c r="E10" s="40">
        <f>'Data Entry'!E10</f>
        <v>2.0000000000000001E-4</v>
      </c>
      <c r="F10" s="39">
        <f>'Data Entry'!F10</f>
        <v>5024625</v>
      </c>
      <c r="G10" s="40">
        <f>'Data Entry'!G10</f>
        <v>2.0000000000000001E-4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19871211</v>
      </c>
      <c r="G11" s="40">
        <f>'Data Entry'!G11</f>
        <v>8.0000000000000004E-4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317187</v>
      </c>
      <c r="C12" s="43">
        <f t="shared" si="0"/>
        <v>1</v>
      </c>
      <c r="D12" s="42">
        <f>'Data Entry'!D12</f>
        <v>59223813</v>
      </c>
      <c r="E12" s="43">
        <f>'Data Entry'!E12</f>
        <v>1</v>
      </c>
      <c r="F12" s="42">
        <f>'Data Entry'!F12</f>
        <v>25614001255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74" t="s">
        <v>29</v>
      </c>
      <c r="C14" s="74"/>
      <c r="D14" s="74"/>
      <c r="E14" s="74"/>
      <c r="F14" s="7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1</v>
      </c>
      <c r="C17" s="45"/>
      <c r="D17" s="39">
        <f>'Data Entry'!D17</f>
        <v>4217</v>
      </c>
      <c r="E17" s="39"/>
      <c r="F17" s="39">
        <f>'Data Entry'!F17</f>
        <v>4833</v>
      </c>
      <c r="G17" s="45"/>
      <c r="H17" s="50">
        <v>29</v>
      </c>
    </row>
    <row r="18" spans="1:8" x14ac:dyDescent="0.2">
      <c r="A18" s="13" t="s">
        <v>32</v>
      </c>
      <c r="B18" s="39">
        <v>88</v>
      </c>
      <c r="C18" s="45" t="s">
        <v>4</v>
      </c>
      <c r="D18" s="39">
        <f>'Data Entry'!D18</f>
        <v>963</v>
      </c>
      <c r="E18" s="39"/>
      <c r="F18" s="39">
        <f>'Data Entry'!F18</f>
        <v>991</v>
      </c>
      <c r="G18" s="45"/>
      <c r="H18" s="50">
        <v>3594</v>
      </c>
    </row>
    <row r="19" spans="1:8" x14ac:dyDescent="0.2">
      <c r="A19" s="13" t="s">
        <v>33</v>
      </c>
      <c r="B19" s="39">
        <v>6918</v>
      </c>
      <c r="C19" s="45"/>
      <c r="D19" s="39">
        <f>'Data Entry'!D19</f>
        <v>613</v>
      </c>
      <c r="E19" s="39"/>
      <c r="F19" s="39">
        <f>'Data Entry'!F19</f>
        <v>222</v>
      </c>
      <c r="G19" s="45"/>
      <c r="H19" s="50">
        <v>281444</v>
      </c>
    </row>
    <row r="20" spans="1:8" x14ac:dyDescent="0.2">
      <c r="A20" s="13" t="s">
        <v>34</v>
      </c>
      <c r="B20" s="39">
        <v>0</v>
      </c>
      <c r="C20" s="45" t="s">
        <v>4</v>
      </c>
      <c r="D20" s="39">
        <f>'Data Entry'!D20</f>
        <v>488</v>
      </c>
      <c r="E20" s="39"/>
      <c r="F20" s="39">
        <f>'Data Entry'!F20</f>
        <v>582</v>
      </c>
      <c r="G20" s="45" t="s">
        <v>4</v>
      </c>
      <c r="H20" s="50">
        <v>0</v>
      </c>
    </row>
    <row r="21" spans="1:8" ht="15.75" x14ac:dyDescent="0.25">
      <c r="A21" s="13" t="s">
        <v>35</v>
      </c>
      <c r="B21" s="39">
        <v>762</v>
      </c>
      <c r="C21" s="45"/>
      <c r="D21" s="39">
        <f>'Data Entry'!D21</f>
        <v>450</v>
      </c>
      <c r="E21" s="39"/>
      <c r="F21" s="39">
        <f>'Data Entry'!F21</f>
        <v>234</v>
      </c>
      <c r="G21" s="51" t="s">
        <v>50</v>
      </c>
      <c r="H21" s="50">
        <v>30994</v>
      </c>
    </row>
    <row r="22" spans="1:8" x14ac:dyDescent="0.2">
      <c r="A22" s="13" t="s">
        <v>36</v>
      </c>
      <c r="B22" s="39">
        <v>0</v>
      </c>
      <c r="C22" s="45"/>
      <c r="D22" s="39">
        <f>'Data Entry'!D22</f>
        <v>539</v>
      </c>
      <c r="E22" s="39"/>
      <c r="F22" s="39">
        <f>'Data Entry'!F22</f>
        <v>518</v>
      </c>
      <c r="G22" s="45"/>
      <c r="H22" s="50">
        <v>0</v>
      </c>
    </row>
    <row r="23" spans="1:8" x14ac:dyDescent="0.2">
      <c r="A23" s="13" t="s">
        <v>37</v>
      </c>
      <c r="B23" s="39">
        <v>0</v>
      </c>
      <c r="C23" s="45"/>
      <c r="D23" s="39">
        <f>'Data Entry'!D23</f>
        <v>758</v>
      </c>
      <c r="E23" s="39"/>
      <c r="F23" s="39">
        <f>'Data Entry'!F23</f>
        <v>925</v>
      </c>
      <c r="G23" s="45"/>
      <c r="H23" s="50">
        <v>0</v>
      </c>
    </row>
    <row r="24" spans="1:8" x14ac:dyDescent="0.2">
      <c r="A24" s="13" t="s">
        <v>38</v>
      </c>
      <c r="B24" s="39">
        <v>28</v>
      </c>
      <c r="C24" s="45"/>
      <c r="D24" s="39">
        <f>'Data Entry'!D24</f>
        <v>212</v>
      </c>
      <c r="E24" s="39"/>
      <c r="F24" s="39">
        <f>'Data Entry'!F24</f>
        <v>219</v>
      </c>
      <c r="G24" s="45"/>
      <c r="H24" s="50">
        <v>1126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7797</v>
      </c>
      <c r="C26" s="52"/>
      <c r="D26" s="42">
        <f>SUM(D17:D25)</f>
        <v>8240</v>
      </c>
      <c r="E26" s="52"/>
      <c r="F26" s="42">
        <f>SUM(F17:F25)</f>
        <v>8524</v>
      </c>
      <c r="G26" s="52"/>
      <c r="H26" s="53">
        <f>SUM(H17:H25)</f>
        <v>317187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1</v>
      </c>
      <c r="C29" s="39" t="s">
        <v>46</v>
      </c>
      <c r="D29" s="39">
        <f>'Data Entry'!D29</f>
        <v>3581</v>
      </c>
      <c r="E29" s="39"/>
      <c r="F29" s="39">
        <f>'Data Entry'!F29</f>
        <v>4051</v>
      </c>
      <c r="G29" s="39"/>
      <c r="H29" s="50">
        <v>19</v>
      </c>
    </row>
    <row r="30" spans="1:8" x14ac:dyDescent="0.2">
      <c r="A30" s="13" t="s">
        <v>53</v>
      </c>
      <c r="B30" s="39">
        <v>0</v>
      </c>
      <c r="C30" s="39"/>
      <c r="D30" s="39">
        <f>'Data Entry'!D30</f>
        <v>4465</v>
      </c>
      <c r="E30" s="39"/>
      <c r="F30" s="39">
        <f>'Data Entry'!F30</f>
        <v>4912</v>
      </c>
      <c r="G30" s="39"/>
      <c r="H30" s="50">
        <v>0</v>
      </c>
    </row>
    <row r="31" spans="1:8" x14ac:dyDescent="0.2">
      <c r="A31" s="13" t="s">
        <v>41</v>
      </c>
      <c r="B31" s="39">
        <v>1</v>
      </c>
      <c r="C31" s="39"/>
      <c r="D31" s="39">
        <f>'Data Entry'!D31</f>
        <v>5898</v>
      </c>
      <c r="E31" s="39"/>
      <c r="F31" s="39">
        <f>'Data Entry'!F31</f>
        <v>7559</v>
      </c>
      <c r="G31" s="39"/>
      <c r="H31" s="50">
        <v>5</v>
      </c>
    </row>
    <row r="32" spans="1:8" x14ac:dyDescent="0.2">
      <c r="A32" s="13" t="s">
        <v>85</v>
      </c>
      <c r="B32" s="39">
        <v>1</v>
      </c>
      <c r="C32" s="39"/>
      <c r="D32" s="39">
        <f>'Data Entry'!D32</f>
        <v>2870</v>
      </c>
      <c r="E32" s="39"/>
      <c r="F32" s="39">
        <f>'Data Entry'!F32</f>
        <v>4201</v>
      </c>
      <c r="G32" s="39"/>
      <c r="H32" s="50">
        <v>5</v>
      </c>
    </row>
    <row r="33" spans="1:8" ht="15.75" thickBot="1" x14ac:dyDescent="0.25">
      <c r="A33" s="18" t="s">
        <v>78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13575</v>
      </c>
      <c r="C36" s="39"/>
      <c r="D36" s="39">
        <f>'Data Entry'!D36</f>
        <v>1249692</v>
      </c>
      <c r="E36" s="39"/>
      <c r="F36" s="39"/>
      <c r="G36" s="39"/>
      <c r="H36" s="50"/>
    </row>
    <row r="37" spans="1:8" x14ac:dyDescent="0.2">
      <c r="A37" s="13" t="s">
        <v>43</v>
      </c>
      <c r="B37" s="39">
        <v>6103</v>
      </c>
      <c r="C37" s="39"/>
      <c r="D37" s="39">
        <f>'Data Entry'!D37</f>
        <v>561773</v>
      </c>
      <c r="E37" s="39"/>
      <c r="F37" s="39"/>
      <c r="G37" s="39"/>
      <c r="H37" s="50"/>
    </row>
    <row r="38" spans="1:8" x14ac:dyDescent="0.2">
      <c r="A38" s="13" t="s">
        <v>44</v>
      </c>
      <c r="B38" s="39">
        <v>11316</v>
      </c>
      <c r="C38" s="39"/>
      <c r="D38" s="39">
        <f>'Data Entry'!D38</f>
        <v>1041644</v>
      </c>
      <c r="E38" s="39"/>
      <c r="F38" s="39"/>
      <c r="G38" s="39"/>
      <c r="H38" s="50"/>
    </row>
    <row r="39" spans="1:8" x14ac:dyDescent="0.2">
      <c r="A39" s="13"/>
      <c r="B39" s="39"/>
      <c r="C39" s="39"/>
      <c r="D39" s="39"/>
      <c r="E39" s="39"/>
      <c r="F39" s="39"/>
      <c r="G39" s="39"/>
      <c r="H39" s="50"/>
    </row>
    <row r="40" spans="1:8" ht="16.5" thickBot="1" x14ac:dyDescent="0.3">
      <c r="A40" s="17" t="s">
        <v>27</v>
      </c>
      <c r="B40" s="42">
        <f>SUM(B36:B39)</f>
        <v>30994</v>
      </c>
      <c r="C40" s="42" t="s">
        <v>50</v>
      </c>
      <c r="D40" s="42">
        <f>SUM(D36:D39)</f>
        <v>2853109</v>
      </c>
      <c r="E40" s="42"/>
      <c r="F40" s="42"/>
      <c r="G40" s="42"/>
      <c r="H40" s="53"/>
    </row>
    <row r="41" spans="1:8" ht="15.75" x14ac:dyDescent="0.25">
      <c r="A41" s="16"/>
      <c r="B41" s="57"/>
      <c r="C41" s="57"/>
      <c r="D41" s="57"/>
      <c r="E41" s="57"/>
      <c r="F41" s="57"/>
      <c r="G41" s="57"/>
      <c r="H41" s="61"/>
    </row>
    <row r="42" spans="1:8" ht="16.5" thickBot="1" x14ac:dyDescent="0.3">
      <c r="A42" s="17" t="s">
        <v>45</v>
      </c>
      <c r="B42" s="42">
        <v>166</v>
      </c>
      <c r="C42" s="42"/>
      <c r="D42" s="42">
        <f>'Data Entry'!D42</f>
        <v>32106</v>
      </c>
      <c r="E42" s="42"/>
      <c r="F42" s="42"/>
      <c r="G42" s="42"/>
      <c r="H42" s="53"/>
    </row>
    <row r="43" spans="1:8" x14ac:dyDescent="0.2">
      <c r="A43" s="14"/>
      <c r="B43" s="39"/>
      <c r="C43" s="39"/>
      <c r="D43" s="39"/>
      <c r="E43" s="39"/>
      <c r="F43" s="39"/>
      <c r="G43" s="39"/>
      <c r="H43" s="3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0</v>
      </c>
      <c r="C47" s="60"/>
      <c r="D47" s="60">
        <f>'Data Entry'!$D$47</f>
        <v>810747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2"/>
  <sheetViews>
    <sheetView workbookViewId="0">
      <selection activeCell="G35" sqref="G35"/>
    </sheetView>
  </sheetViews>
  <sheetFormatPr defaultRowHeight="15.75" x14ac:dyDescent="0.25"/>
  <cols>
    <col min="1" max="1" width="29.42578125" style="1" customWidth="1"/>
    <col min="2" max="2" width="15.7109375" style="1" customWidth="1"/>
    <col min="3" max="3" width="18.140625" style="1" customWidth="1"/>
    <col min="4" max="4" width="15.7109375" style="1" customWidth="1"/>
    <col min="5" max="5" width="24.28515625" style="1" customWidth="1"/>
    <col min="6" max="6" width="16.5703125" style="1" customWidth="1"/>
    <col min="7" max="7" width="9.140625" style="1"/>
    <col min="8" max="8" width="15.28515625" style="1" customWidth="1"/>
    <col min="9" max="9" width="9.140625" style="1"/>
    <col min="10" max="10" width="11.85546875" style="1" bestFit="1" customWidth="1"/>
    <col min="11" max="11" width="18.7109375" style="1" bestFit="1" customWidth="1"/>
    <col min="12" max="12" width="19.42578125" style="1" bestFit="1" customWidth="1"/>
    <col min="13" max="16384" width="9.140625" style="1"/>
  </cols>
  <sheetData>
    <row r="1" spans="1:6" x14ac:dyDescent="0.25">
      <c r="A1" s="81" t="s">
        <v>100</v>
      </c>
      <c r="B1" s="81"/>
      <c r="C1" s="81"/>
      <c r="D1" s="81"/>
      <c r="E1" s="81"/>
      <c r="F1" s="81"/>
    </row>
    <row r="2" spans="1:6" x14ac:dyDescent="0.25">
      <c r="A2" s="81" t="s">
        <v>62</v>
      </c>
      <c r="B2" s="81"/>
      <c r="C2" s="81"/>
      <c r="D2" s="81"/>
      <c r="E2" s="81"/>
      <c r="F2" s="81"/>
    </row>
    <row r="4" spans="1:6" x14ac:dyDescent="0.25">
      <c r="A4" s="2" t="s">
        <v>3</v>
      </c>
      <c r="B4" s="2" t="s">
        <v>0</v>
      </c>
      <c r="C4" s="2" t="s">
        <v>1</v>
      </c>
      <c r="D4" s="1" t="s">
        <v>2</v>
      </c>
      <c r="E4" s="1" t="s">
        <v>15</v>
      </c>
    </row>
    <row r="5" spans="1:6" x14ac:dyDescent="0.25">
      <c r="A5" s="29" t="s">
        <v>70</v>
      </c>
    </row>
    <row r="6" spans="1:6" x14ac:dyDescent="0.25">
      <c r="A6" s="2" t="s">
        <v>66</v>
      </c>
      <c r="B6" s="38">
        <v>1247151.01</v>
      </c>
      <c r="C6" s="38">
        <v>2600</v>
      </c>
      <c r="D6" s="3">
        <f>SUM(B6:C6)</f>
        <v>1249751.01</v>
      </c>
      <c r="E6" s="21">
        <f>D6/D11</f>
        <v>0.43801050000000002</v>
      </c>
    </row>
    <row r="7" spans="1:6" x14ac:dyDescent="0.25">
      <c r="A7" s="4" t="s">
        <v>67</v>
      </c>
      <c r="B7" s="38">
        <v>474377.27</v>
      </c>
      <c r="C7" s="38">
        <v>87422.8</v>
      </c>
      <c r="D7" s="3">
        <f>SUM(B7:C7)</f>
        <v>561800.06999999995</v>
      </c>
      <c r="E7" s="21">
        <f>D7/D11</f>
        <v>0.19689870000000001</v>
      </c>
    </row>
    <row r="8" spans="1:6" x14ac:dyDescent="0.25">
      <c r="A8" s="25" t="s">
        <v>92</v>
      </c>
      <c r="B8" s="38">
        <v>455946.68</v>
      </c>
      <c r="C8" s="38">
        <v>585746.43000000005</v>
      </c>
      <c r="D8" s="3">
        <f>SUM(B8:C8)</f>
        <v>1041693.11</v>
      </c>
      <c r="E8" s="21">
        <f>D8/D11</f>
        <v>0.36509079999999999</v>
      </c>
    </row>
    <row r="9" spans="1:6" x14ac:dyDescent="0.25">
      <c r="A9" s="2"/>
      <c r="B9" s="3"/>
      <c r="C9" s="3"/>
      <c r="D9" s="3"/>
      <c r="E9" s="21"/>
    </row>
    <row r="10" spans="1:6" x14ac:dyDescent="0.25">
      <c r="A10" s="2"/>
      <c r="B10" s="3"/>
      <c r="C10" s="3"/>
      <c r="D10" s="3"/>
      <c r="E10" s="21"/>
    </row>
    <row r="11" spans="1:6" x14ac:dyDescent="0.25">
      <c r="A11" s="2" t="s">
        <v>5</v>
      </c>
      <c r="B11" s="3">
        <f>SUM(B6:B10)</f>
        <v>2177474.96</v>
      </c>
      <c r="C11" s="3">
        <f>SUM(C6:C10)</f>
        <v>675769.23</v>
      </c>
      <c r="D11" s="3">
        <f>SUM(D6:D10)</f>
        <v>2853244.19</v>
      </c>
      <c r="E11" s="21">
        <f>SUM(E6:E10)</f>
        <v>1</v>
      </c>
    </row>
    <row r="12" spans="1:6" x14ac:dyDescent="0.25">
      <c r="A12" s="2"/>
      <c r="B12" s="3"/>
      <c r="C12" s="3"/>
      <c r="D12" s="3"/>
    </row>
    <row r="13" spans="1:6" s="23" customFormat="1" x14ac:dyDescent="0.25">
      <c r="A13" s="27" t="s">
        <v>84</v>
      </c>
      <c r="B13" s="28"/>
      <c r="C13" s="28"/>
      <c r="D13" s="28"/>
    </row>
    <row r="14" spans="1:6" x14ac:dyDescent="0.25">
      <c r="A14" s="2"/>
      <c r="B14" s="3"/>
      <c r="C14" s="3"/>
      <c r="D14" s="3"/>
    </row>
    <row r="15" spans="1:6" x14ac:dyDescent="0.25">
      <c r="A15" s="2"/>
      <c r="B15" s="3"/>
      <c r="C15" s="3"/>
      <c r="D15" s="3"/>
    </row>
    <row r="16" spans="1:6" x14ac:dyDescent="0.25">
      <c r="A16" s="2"/>
      <c r="B16" s="3"/>
      <c r="C16" s="3"/>
      <c r="D16" s="3"/>
    </row>
    <row r="17" spans="1:18" x14ac:dyDescent="0.25">
      <c r="A17" s="2"/>
      <c r="B17" s="3"/>
      <c r="C17" s="3"/>
      <c r="D17" s="3"/>
    </row>
    <row r="18" spans="1:18" x14ac:dyDescent="0.25">
      <c r="A18" s="2"/>
      <c r="B18" s="82">
        <v>5000</v>
      </c>
      <c r="C18" s="82"/>
      <c r="D18" s="82"/>
      <c r="E18" s="29" t="s">
        <v>63</v>
      </c>
      <c r="I18" s="62"/>
      <c r="J18" s="82"/>
      <c r="K18" s="82"/>
      <c r="L18" s="82"/>
      <c r="M18" s="29"/>
    </row>
    <row r="19" spans="1:18" x14ac:dyDescent="0.25">
      <c r="A19" s="2" t="s">
        <v>6</v>
      </c>
      <c r="B19" s="7">
        <v>520</v>
      </c>
      <c r="C19" s="4">
        <v>643644691692</v>
      </c>
      <c r="D19" s="26" t="s">
        <v>93</v>
      </c>
      <c r="E19" s="29" t="s">
        <v>64</v>
      </c>
      <c r="I19" s="62"/>
      <c r="J19" s="63"/>
      <c r="K19" s="4"/>
      <c r="L19" s="63"/>
      <c r="M19" s="29"/>
    </row>
    <row r="20" spans="1:18" x14ac:dyDescent="0.25">
      <c r="A20" s="2"/>
      <c r="B20" s="22">
        <f>E6</f>
        <v>0.43801050000000002</v>
      </c>
      <c r="C20" s="22">
        <f>E7</f>
        <v>0.19689870000000001</v>
      </c>
      <c r="D20" s="22">
        <f>E8</f>
        <v>0.36509079999999999</v>
      </c>
      <c r="E20" s="30">
        <f>SUM(B20:D20)</f>
        <v>1</v>
      </c>
      <c r="I20" s="62"/>
      <c r="J20" s="22"/>
      <c r="K20" s="22"/>
      <c r="L20" s="22"/>
      <c r="M20" s="30"/>
    </row>
    <row r="21" spans="1:18" x14ac:dyDescent="0.25">
      <c r="A21" s="5" t="s">
        <v>7</v>
      </c>
      <c r="B21" s="20">
        <f>E21*B20</f>
        <v>0</v>
      </c>
      <c r="C21" s="20">
        <f>E21*C20</f>
        <v>0</v>
      </c>
      <c r="D21" s="20">
        <f>E21*D20</f>
        <v>0</v>
      </c>
      <c r="E21" s="19">
        <v>0</v>
      </c>
      <c r="G21" s="3"/>
      <c r="I21" s="5"/>
      <c r="J21" s="20"/>
      <c r="K21" s="20"/>
      <c r="L21" s="20"/>
      <c r="M21" s="19"/>
      <c r="P21" s="19"/>
      <c r="Q21" s="19"/>
      <c r="R21" s="19"/>
    </row>
    <row r="22" spans="1:18" x14ac:dyDescent="0.25">
      <c r="A22" s="5" t="s">
        <v>8</v>
      </c>
      <c r="B22" s="20">
        <f>E22*B20</f>
        <v>145548</v>
      </c>
      <c r="C22" s="20">
        <f>E22*C20</f>
        <v>65428</v>
      </c>
      <c r="D22" s="20">
        <f>E22*D20</f>
        <v>121317</v>
      </c>
      <c r="E22" s="19">
        <v>332294</v>
      </c>
      <c r="G22" s="3"/>
      <c r="I22" s="5"/>
      <c r="J22" s="20"/>
      <c r="K22" s="20"/>
      <c r="L22" s="20"/>
      <c r="M22" s="19"/>
      <c r="P22" s="19"/>
      <c r="Q22" s="19"/>
      <c r="R22" s="19"/>
    </row>
    <row r="23" spans="1:18" x14ac:dyDescent="0.25">
      <c r="A23" s="5" t="s">
        <v>9</v>
      </c>
      <c r="B23" s="20">
        <f>E23*B20</f>
        <v>296396</v>
      </c>
      <c r="C23" s="20">
        <f>E23*C20</f>
        <v>133239</v>
      </c>
      <c r="D23" s="20">
        <f>E23*D20</f>
        <v>247052</v>
      </c>
      <c r="E23" s="19">
        <v>676687</v>
      </c>
      <c r="G23" s="3"/>
      <c r="I23" s="5"/>
      <c r="J23" s="20"/>
      <c r="K23" s="20"/>
      <c r="L23" s="20"/>
      <c r="M23" s="19"/>
      <c r="P23" s="19"/>
      <c r="Q23" s="19"/>
      <c r="R23" s="19"/>
    </row>
    <row r="24" spans="1:18" x14ac:dyDescent="0.25">
      <c r="A24" s="5" t="s">
        <v>51</v>
      </c>
      <c r="B24" s="20">
        <f>E24*B20</f>
        <v>124880</v>
      </c>
      <c r="C24" s="20">
        <f>E24*C20</f>
        <v>56137</v>
      </c>
      <c r="D24" s="20">
        <f>E24*D20</f>
        <v>104090</v>
      </c>
      <c r="E24" s="19">
        <v>285107</v>
      </c>
      <c r="G24" s="3"/>
      <c r="I24" s="5"/>
      <c r="J24" s="20"/>
      <c r="K24" s="20"/>
      <c r="L24" s="20"/>
      <c r="M24" s="19"/>
      <c r="P24" s="19"/>
      <c r="Q24" s="19"/>
      <c r="R24" s="19"/>
    </row>
    <row r="25" spans="1:18" x14ac:dyDescent="0.25">
      <c r="A25" s="5" t="s">
        <v>52</v>
      </c>
      <c r="B25" s="20">
        <f>E25*B20</f>
        <v>14280</v>
      </c>
      <c r="C25" s="20">
        <f>E25*C20</f>
        <v>6419</v>
      </c>
      <c r="D25" s="20">
        <f>E25*D20</f>
        <v>11902</v>
      </c>
      <c r="E25" s="19">
        <v>32601</v>
      </c>
      <c r="G25" s="3"/>
      <c r="I25" s="5"/>
      <c r="J25" s="20"/>
      <c r="K25" s="20"/>
      <c r="L25" s="20"/>
      <c r="M25" s="19"/>
      <c r="P25" s="19"/>
      <c r="Q25" s="19"/>
      <c r="R25" s="19"/>
    </row>
    <row r="26" spans="1:18" x14ac:dyDescent="0.25">
      <c r="A26" s="5" t="s">
        <v>10</v>
      </c>
      <c r="B26" s="20">
        <f>E26*B20</f>
        <v>76806</v>
      </c>
      <c r="C26" s="20">
        <f>E26*C20</f>
        <v>34526</v>
      </c>
      <c r="D26" s="20">
        <f>E26*D20</f>
        <v>64019</v>
      </c>
      <c r="E26" s="19">
        <v>175351</v>
      </c>
      <c r="G26" s="3"/>
      <c r="I26" s="5"/>
      <c r="J26" s="20"/>
      <c r="K26" s="20"/>
      <c r="L26" s="20"/>
      <c r="M26" s="19"/>
      <c r="P26" s="19"/>
      <c r="Q26" s="19"/>
      <c r="R26" s="19"/>
    </row>
    <row r="27" spans="1:18" x14ac:dyDescent="0.25">
      <c r="A27" s="5" t="s">
        <v>11</v>
      </c>
      <c r="B27" s="20">
        <f>E27*B20</f>
        <v>160178</v>
      </c>
      <c r="C27" s="20">
        <f>E27*C20</f>
        <v>72005</v>
      </c>
      <c r="D27" s="20">
        <f>E27*D20</f>
        <v>133512</v>
      </c>
      <c r="E27" s="19">
        <v>365695</v>
      </c>
      <c r="G27" s="3"/>
      <c r="I27" s="5"/>
      <c r="J27" s="20"/>
      <c r="K27" s="20"/>
      <c r="L27" s="20"/>
      <c r="M27" s="19"/>
      <c r="P27" s="19"/>
      <c r="Q27" s="19"/>
      <c r="R27" s="19"/>
    </row>
    <row r="28" spans="1:18" x14ac:dyDescent="0.25">
      <c r="A28" s="5" t="s">
        <v>12</v>
      </c>
      <c r="B28" s="20">
        <f>E28*B20</f>
        <v>173875</v>
      </c>
      <c r="C28" s="20">
        <f>E28*C20</f>
        <v>78162</v>
      </c>
      <c r="D28" s="20">
        <f>E28*D20</f>
        <v>144928</v>
      </c>
      <c r="E28" s="19">
        <v>396965</v>
      </c>
      <c r="G28" s="3"/>
      <c r="I28" s="5"/>
      <c r="J28" s="20"/>
      <c r="K28" s="20"/>
      <c r="L28" s="20"/>
      <c r="M28" s="19"/>
      <c r="P28" s="19"/>
      <c r="Q28" s="19"/>
      <c r="R28" s="19"/>
    </row>
    <row r="29" spans="1:18" x14ac:dyDescent="0.25">
      <c r="A29" s="8" t="s">
        <v>13</v>
      </c>
      <c r="B29" s="20">
        <f>E29*B20</f>
        <v>148817</v>
      </c>
      <c r="C29" s="20">
        <f>E29*C20</f>
        <v>66898</v>
      </c>
      <c r="D29" s="20">
        <f>E29*D20</f>
        <v>124042</v>
      </c>
      <c r="E29" s="19">
        <v>339756</v>
      </c>
      <c r="G29" s="3"/>
      <c r="I29" s="8"/>
      <c r="J29" s="20"/>
      <c r="K29" s="20"/>
      <c r="L29" s="20"/>
      <c r="M29" s="19"/>
      <c r="P29" s="19"/>
      <c r="Q29" s="19"/>
      <c r="R29" s="19"/>
    </row>
    <row r="30" spans="1:18" x14ac:dyDescent="0.25">
      <c r="A30" s="5" t="s">
        <v>14</v>
      </c>
      <c r="B30" s="20">
        <f>E30*B20</f>
        <v>71329</v>
      </c>
      <c r="C30" s="20">
        <f>E30*C20</f>
        <v>32064</v>
      </c>
      <c r="D30" s="20">
        <f>E30*D20</f>
        <v>59454</v>
      </c>
      <c r="E30" s="19">
        <v>162847</v>
      </c>
      <c r="G30" s="3"/>
      <c r="I30" s="5"/>
      <c r="J30" s="20"/>
      <c r="K30" s="20"/>
      <c r="L30" s="20"/>
      <c r="M30" s="19"/>
      <c r="P30" s="19"/>
      <c r="Q30" s="19"/>
      <c r="R30" s="19"/>
    </row>
    <row r="31" spans="1:18" x14ac:dyDescent="0.25">
      <c r="A31" s="5">
        <v>7004</v>
      </c>
      <c r="B31" s="20">
        <f>E31*B20</f>
        <v>495</v>
      </c>
      <c r="C31" s="20">
        <f>E31*C20</f>
        <v>223</v>
      </c>
      <c r="D31" s="20">
        <f>E31*D20</f>
        <v>413</v>
      </c>
      <c r="E31" s="19">
        <v>1131</v>
      </c>
      <c r="G31" s="3"/>
      <c r="I31" s="5"/>
      <c r="J31" s="20"/>
      <c r="K31" s="20"/>
      <c r="L31" s="20"/>
      <c r="M31" s="19"/>
      <c r="P31" s="19"/>
      <c r="Q31" s="19"/>
      <c r="R31" s="19"/>
    </row>
    <row r="32" spans="1:18" x14ac:dyDescent="0.25">
      <c r="A32" s="5">
        <v>7023</v>
      </c>
      <c r="B32" s="20">
        <f>E32*B20</f>
        <v>495</v>
      </c>
      <c r="C32" s="20">
        <f>E32*C20</f>
        <v>222</v>
      </c>
      <c r="D32" s="20">
        <f>E32*D20</f>
        <v>413</v>
      </c>
      <c r="E32" s="19">
        <v>1130</v>
      </c>
      <c r="G32" s="3"/>
      <c r="I32" s="5"/>
      <c r="J32" s="20"/>
      <c r="K32" s="20"/>
      <c r="L32" s="20"/>
      <c r="M32" s="19"/>
      <c r="P32" s="19"/>
      <c r="Q32" s="19"/>
      <c r="R32" s="19"/>
    </row>
    <row r="33" spans="1:18" x14ac:dyDescent="0.25">
      <c r="A33" s="2">
        <v>8017</v>
      </c>
      <c r="B33" s="20">
        <f>E33*B20</f>
        <v>14772</v>
      </c>
      <c r="C33" s="20">
        <f>E33*C20</f>
        <v>6640</v>
      </c>
      <c r="D33" s="20">
        <f>E33*D20</f>
        <v>12313</v>
      </c>
      <c r="E33" s="19">
        <v>33725</v>
      </c>
      <c r="G33" s="3"/>
      <c r="I33" s="62"/>
      <c r="J33" s="20"/>
      <c r="K33" s="20"/>
      <c r="L33" s="20"/>
      <c r="M33" s="19"/>
      <c r="P33" s="19"/>
      <c r="Q33" s="19"/>
      <c r="R33" s="19"/>
    </row>
    <row r="34" spans="1:18" x14ac:dyDescent="0.25">
      <c r="A34" s="2">
        <v>9004</v>
      </c>
      <c r="B34" s="20">
        <f>E34*B20</f>
        <v>110</v>
      </c>
      <c r="C34" s="20">
        <f>E34*C20</f>
        <v>50</v>
      </c>
      <c r="D34" s="20">
        <f>E34*D20</f>
        <v>92</v>
      </c>
      <c r="E34" s="19">
        <v>252</v>
      </c>
      <c r="G34" s="3"/>
      <c r="I34" s="62"/>
      <c r="J34" s="20"/>
      <c r="K34" s="20"/>
      <c r="L34" s="20"/>
      <c r="M34" s="19"/>
      <c r="P34" s="19"/>
      <c r="Q34" s="19"/>
      <c r="R34" s="19"/>
    </row>
    <row r="35" spans="1:18" x14ac:dyDescent="0.25">
      <c r="A35" s="2">
        <v>9101</v>
      </c>
      <c r="B35" s="20">
        <f>E35*B20</f>
        <v>8136</v>
      </c>
      <c r="C35" s="20">
        <f>E35*C20</f>
        <v>3657</v>
      </c>
      <c r="D35" s="20">
        <f>E35*D20</f>
        <v>6781</v>
      </c>
      <c r="E35" s="19">
        <v>18574</v>
      </c>
      <c r="I35" s="62"/>
      <c r="J35" s="20"/>
      <c r="K35" s="20"/>
      <c r="L35" s="20"/>
      <c r="M35" s="19"/>
      <c r="P35" s="19"/>
      <c r="Q35" s="19"/>
      <c r="R35" s="19"/>
    </row>
    <row r="36" spans="1:18" x14ac:dyDescent="0.25">
      <c r="A36" s="2">
        <v>9106</v>
      </c>
      <c r="B36" s="20">
        <f>E36*B20</f>
        <v>13576</v>
      </c>
      <c r="C36" s="20">
        <f>E36*C20</f>
        <v>6103</v>
      </c>
      <c r="D36" s="20">
        <f>E36*D20</f>
        <v>11316</v>
      </c>
      <c r="E36" s="19">
        <v>30994</v>
      </c>
      <c r="I36" s="62"/>
      <c r="J36" s="20"/>
      <c r="K36" s="20"/>
      <c r="L36" s="20"/>
      <c r="M36" s="19"/>
      <c r="P36" s="19"/>
      <c r="Q36" s="19"/>
      <c r="R36" s="19"/>
    </row>
    <row r="37" spans="1:18" s="34" customFormat="1" x14ac:dyDescent="0.25">
      <c r="A37" s="31"/>
      <c r="B37" s="32">
        <f>SUM(B21:B36)</f>
        <v>1249693</v>
      </c>
      <c r="C37" s="32">
        <f>SUM(C21:C36)</f>
        <v>561773</v>
      </c>
      <c r="D37" s="32">
        <f>SUM(D21:D36)</f>
        <v>1041644</v>
      </c>
      <c r="E37" s="33">
        <f>SUM(E21:E36)</f>
        <v>2853109</v>
      </c>
      <c r="G37" s="36">
        <f>D11-E37</f>
        <v>135.19</v>
      </c>
      <c r="H37" s="34" t="s">
        <v>94</v>
      </c>
      <c r="I37" s="31"/>
      <c r="J37" s="32"/>
      <c r="K37" s="32"/>
      <c r="L37" s="32"/>
      <c r="M37" s="33"/>
      <c r="P37" s="19"/>
      <c r="Q37" s="19"/>
      <c r="R37" s="19"/>
    </row>
    <row r="38" spans="1:18" x14ac:dyDescent="0.25">
      <c r="A38" s="10"/>
      <c r="B38" s="10"/>
      <c r="C38" s="10"/>
      <c r="D38" s="10"/>
      <c r="E38" s="10"/>
      <c r="F38" s="9"/>
    </row>
    <row r="39" spans="1:18" x14ac:dyDescent="0.25">
      <c r="A39" s="24" t="s">
        <v>68</v>
      </c>
      <c r="B39" s="10"/>
      <c r="C39" s="10"/>
      <c r="D39" s="10"/>
      <c r="E39" s="10"/>
      <c r="F39" s="9"/>
    </row>
    <row r="40" spans="1:18" s="23" customFormat="1" x14ac:dyDescent="0.25">
      <c r="A40" s="24" t="s">
        <v>69</v>
      </c>
      <c r="B40" s="24"/>
      <c r="C40" s="24"/>
      <c r="D40" s="24"/>
      <c r="E40" s="24"/>
      <c r="F40" s="24"/>
    </row>
    <row r="41" spans="1:18" x14ac:dyDescent="0.25">
      <c r="A41" s="10"/>
      <c r="B41" s="10"/>
      <c r="C41" s="10"/>
      <c r="D41" s="10"/>
      <c r="E41" s="10"/>
      <c r="F41" s="9"/>
    </row>
    <row r="42" spans="1:18" x14ac:dyDescent="0.25">
      <c r="A42" s="9"/>
      <c r="B42" s="9"/>
      <c r="C42" s="9"/>
      <c r="D42" s="9"/>
      <c r="E42" s="9"/>
      <c r="F42" s="9"/>
    </row>
    <row r="43" spans="1:18" x14ac:dyDescent="0.25">
      <c r="A43" s="9"/>
      <c r="B43" s="9"/>
      <c r="C43" s="9"/>
      <c r="D43" s="9"/>
      <c r="E43" s="9"/>
      <c r="F43" s="9"/>
    </row>
    <row r="44" spans="1:18" x14ac:dyDescent="0.25">
      <c r="A44" s="9"/>
      <c r="B44" s="9"/>
      <c r="C44" s="9"/>
      <c r="D44" s="9"/>
      <c r="E44" s="9"/>
      <c r="F44" s="9"/>
    </row>
    <row r="45" spans="1:18" x14ac:dyDescent="0.25">
      <c r="A45" s="9"/>
      <c r="B45" s="9"/>
      <c r="C45" s="9"/>
      <c r="D45" s="9"/>
      <c r="E45" s="9"/>
      <c r="F45" s="9"/>
    </row>
    <row r="46" spans="1:18" x14ac:dyDescent="0.25">
      <c r="A46" s="9"/>
      <c r="B46" s="9"/>
      <c r="C46" s="9"/>
      <c r="D46" s="9"/>
      <c r="E46" s="9"/>
      <c r="F46" s="9"/>
    </row>
    <row r="47" spans="1:18" x14ac:dyDescent="0.25">
      <c r="A47" s="9"/>
      <c r="B47" s="9"/>
      <c r="C47" s="9"/>
      <c r="D47" s="9"/>
      <c r="E47" s="9"/>
      <c r="F47" s="9"/>
    </row>
    <row r="48" spans="1:18" x14ac:dyDescent="0.25">
      <c r="A48" s="9"/>
      <c r="B48" s="9"/>
      <c r="C48" s="9"/>
      <c r="D48" s="9"/>
      <c r="E48" s="9"/>
      <c r="F48" s="9"/>
    </row>
    <row r="49" spans="1:6" x14ac:dyDescent="0.25">
      <c r="A49" s="9"/>
      <c r="B49" s="9"/>
      <c r="C49" s="9"/>
      <c r="D49" s="9"/>
      <c r="E49" s="9"/>
      <c r="F49" s="9"/>
    </row>
    <row r="50" spans="1:6" x14ac:dyDescent="0.25">
      <c r="A50" s="6"/>
      <c r="B50" s="6"/>
      <c r="C50" s="6"/>
      <c r="D50" s="6"/>
      <c r="E50" s="6"/>
      <c r="F50" s="6"/>
    </row>
    <row r="51" spans="1:6" x14ac:dyDescent="0.25">
      <c r="A51" s="6"/>
      <c r="B51" s="6"/>
      <c r="C51" s="6"/>
      <c r="D51" s="6"/>
      <c r="E51" s="6"/>
      <c r="F51" s="6"/>
    </row>
    <row r="52" spans="1:6" x14ac:dyDescent="0.25">
      <c r="A52" s="6"/>
      <c r="B52" s="6"/>
      <c r="C52" s="6"/>
      <c r="D52" s="6"/>
      <c r="E52" s="6"/>
      <c r="F52" s="6"/>
    </row>
    <row r="53" spans="1:6" x14ac:dyDescent="0.25">
      <c r="A53" s="6"/>
      <c r="B53" s="6"/>
      <c r="C53" s="6"/>
      <c r="D53" s="6"/>
      <c r="E53" s="6"/>
      <c r="F53" s="6"/>
    </row>
    <row r="54" spans="1:6" x14ac:dyDescent="0.25">
      <c r="A54" s="6"/>
      <c r="B54" s="6"/>
      <c r="C54" s="6"/>
      <c r="D54" s="6"/>
      <c r="E54" s="6"/>
      <c r="F54" s="6"/>
    </row>
    <row r="55" spans="1:6" x14ac:dyDescent="0.25">
      <c r="A55" s="6"/>
      <c r="B55" s="6"/>
      <c r="C55" s="6"/>
      <c r="D55" s="6"/>
      <c r="E55" s="6"/>
      <c r="F55" s="6"/>
    </row>
    <row r="56" spans="1:6" x14ac:dyDescent="0.25">
      <c r="A56" s="6"/>
      <c r="B56" s="6"/>
      <c r="C56" s="6"/>
      <c r="D56" s="6"/>
      <c r="E56" s="6"/>
      <c r="F56" s="6"/>
    </row>
    <row r="57" spans="1:6" x14ac:dyDescent="0.25">
      <c r="A57" s="6"/>
      <c r="B57" s="6"/>
      <c r="C57" s="6"/>
      <c r="D57" s="6"/>
      <c r="E57" s="6"/>
      <c r="F57" s="6"/>
    </row>
    <row r="58" spans="1:6" x14ac:dyDescent="0.25">
      <c r="A58" s="6"/>
      <c r="B58" s="6"/>
      <c r="C58" s="6"/>
      <c r="D58" s="6"/>
      <c r="E58" s="6"/>
      <c r="F58" s="6"/>
    </row>
    <row r="59" spans="1:6" x14ac:dyDescent="0.25">
      <c r="A59" s="6"/>
      <c r="B59" s="6"/>
      <c r="C59" s="6"/>
      <c r="D59" s="6"/>
      <c r="E59" s="6"/>
      <c r="F59" s="6"/>
    </row>
    <row r="60" spans="1:6" x14ac:dyDescent="0.25">
      <c r="A60" s="6"/>
      <c r="B60" s="6"/>
      <c r="C60" s="6"/>
      <c r="D60" s="6"/>
      <c r="E60" s="6"/>
      <c r="F60" s="6"/>
    </row>
    <row r="61" spans="1:6" x14ac:dyDescent="0.25">
      <c r="A61" s="6"/>
      <c r="B61" s="6"/>
      <c r="C61" s="6"/>
      <c r="D61" s="6"/>
      <c r="E61" s="6"/>
      <c r="F61" s="6"/>
    </row>
    <row r="62" spans="1:6" x14ac:dyDescent="0.25">
      <c r="A62" s="6"/>
      <c r="B62" s="6"/>
      <c r="C62" s="6"/>
      <c r="D62" s="6"/>
      <c r="E62" s="6"/>
      <c r="F62" s="6"/>
    </row>
    <row r="63" spans="1:6" x14ac:dyDescent="0.25">
      <c r="A63" s="6"/>
      <c r="B63" s="6"/>
      <c r="C63" s="6"/>
      <c r="D63" s="6"/>
      <c r="E63" s="6"/>
      <c r="F63" s="6"/>
    </row>
    <row r="64" spans="1:6" x14ac:dyDescent="0.25">
      <c r="A64" s="6"/>
      <c r="B64" s="6"/>
      <c r="C64" s="6"/>
      <c r="D64" s="6"/>
      <c r="E64" s="6"/>
      <c r="F64" s="6"/>
    </row>
    <row r="65" spans="1:6" x14ac:dyDescent="0.25">
      <c r="A65" s="6"/>
      <c r="B65" s="6"/>
      <c r="C65" s="6"/>
      <c r="D65" s="6"/>
      <c r="E65" s="6"/>
      <c r="F65" s="6"/>
    </row>
    <row r="66" spans="1:6" x14ac:dyDescent="0.25">
      <c r="A66" s="6"/>
      <c r="B66" s="6"/>
      <c r="C66" s="6"/>
      <c r="D66" s="6"/>
      <c r="E66" s="6"/>
      <c r="F66" s="6"/>
    </row>
    <row r="67" spans="1:6" x14ac:dyDescent="0.25">
      <c r="A67" s="6"/>
      <c r="B67" s="6"/>
      <c r="C67" s="6"/>
      <c r="D67" s="6"/>
      <c r="E67" s="6"/>
      <c r="F67" s="6"/>
    </row>
    <row r="68" spans="1:6" x14ac:dyDescent="0.25">
      <c r="A68" s="6"/>
      <c r="B68" s="6"/>
      <c r="C68" s="6"/>
      <c r="D68" s="6"/>
      <c r="E68" s="6"/>
      <c r="F68" s="6"/>
    </row>
    <row r="69" spans="1:6" x14ac:dyDescent="0.25">
      <c r="A69" s="6"/>
      <c r="B69" s="6"/>
      <c r="C69" s="6"/>
      <c r="D69" s="6"/>
      <c r="E69" s="6"/>
      <c r="F69" s="6"/>
    </row>
    <row r="70" spans="1:6" x14ac:dyDescent="0.25">
      <c r="A70" s="6"/>
      <c r="B70" s="6"/>
      <c r="C70" s="6"/>
      <c r="D70" s="6"/>
      <c r="E70" s="6"/>
      <c r="F70" s="6"/>
    </row>
    <row r="71" spans="1:6" x14ac:dyDescent="0.25">
      <c r="A71" s="6"/>
      <c r="B71" s="6"/>
      <c r="C71" s="6"/>
      <c r="D71" s="6"/>
      <c r="E71" s="6"/>
      <c r="F71" s="6"/>
    </row>
    <row r="72" spans="1:6" x14ac:dyDescent="0.25">
      <c r="A72" s="6"/>
      <c r="B72" s="6"/>
      <c r="C72" s="6"/>
      <c r="D72" s="6"/>
      <c r="E72" s="6"/>
      <c r="F72" s="6"/>
    </row>
    <row r="73" spans="1:6" x14ac:dyDescent="0.25">
      <c r="A73" s="6"/>
      <c r="B73" s="6"/>
      <c r="C73" s="6"/>
      <c r="D73" s="6"/>
      <c r="E73" s="6"/>
      <c r="F73" s="6"/>
    </row>
    <row r="74" spans="1:6" x14ac:dyDescent="0.25">
      <c r="A74" s="6"/>
      <c r="B74" s="6"/>
      <c r="C74" s="6"/>
      <c r="D74" s="6"/>
      <c r="E74" s="6"/>
      <c r="F74" s="6"/>
    </row>
    <row r="75" spans="1:6" x14ac:dyDescent="0.25">
      <c r="A75" s="6"/>
      <c r="B75" s="6"/>
      <c r="C75" s="6"/>
      <c r="D75" s="6"/>
      <c r="E75" s="6"/>
      <c r="F75" s="6"/>
    </row>
    <row r="76" spans="1:6" x14ac:dyDescent="0.25">
      <c r="A76" s="6"/>
      <c r="B76" s="6"/>
      <c r="C76" s="6"/>
      <c r="D76" s="6"/>
      <c r="E76" s="6"/>
      <c r="F76" s="6"/>
    </row>
    <row r="77" spans="1:6" x14ac:dyDescent="0.25">
      <c r="A77" s="6"/>
      <c r="B77" s="6"/>
      <c r="C77" s="6"/>
      <c r="D77" s="6"/>
      <c r="E77" s="6"/>
      <c r="F77" s="6"/>
    </row>
    <row r="78" spans="1:6" x14ac:dyDescent="0.25">
      <c r="A78" s="6"/>
      <c r="B78" s="6"/>
      <c r="C78" s="6"/>
      <c r="D78" s="6"/>
      <c r="E78" s="6"/>
      <c r="F78" s="6"/>
    </row>
    <row r="79" spans="1:6" x14ac:dyDescent="0.25">
      <c r="A79" s="6"/>
      <c r="B79" s="6"/>
      <c r="C79" s="6"/>
      <c r="D79" s="6"/>
      <c r="E79" s="6"/>
      <c r="F79" s="6"/>
    </row>
    <row r="80" spans="1:6" x14ac:dyDescent="0.25">
      <c r="A80" s="6"/>
      <c r="B80" s="6"/>
      <c r="C80" s="6"/>
      <c r="D80" s="6"/>
      <c r="E80" s="6"/>
      <c r="F80" s="6"/>
    </row>
    <row r="81" spans="1:6" x14ac:dyDescent="0.25">
      <c r="A81" s="6"/>
      <c r="B81" s="6"/>
      <c r="C81" s="6"/>
      <c r="D81" s="6"/>
      <c r="E81" s="6"/>
      <c r="F81" s="6"/>
    </row>
    <row r="82" spans="1:6" x14ac:dyDescent="0.25">
      <c r="A82" s="6"/>
      <c r="B82" s="6"/>
      <c r="C82" s="6"/>
      <c r="D82" s="6"/>
      <c r="E82" s="6"/>
      <c r="F82" s="6"/>
    </row>
    <row r="83" spans="1:6" x14ac:dyDescent="0.25">
      <c r="A83" s="6"/>
      <c r="B83" s="6"/>
      <c r="C83" s="6"/>
      <c r="D83" s="6"/>
      <c r="E83" s="6"/>
      <c r="F83" s="6"/>
    </row>
    <row r="84" spans="1:6" x14ac:dyDescent="0.25">
      <c r="A84" s="6"/>
      <c r="B84" s="6"/>
      <c r="C84" s="6"/>
      <c r="D84" s="6"/>
      <c r="E84" s="6"/>
      <c r="F84" s="6"/>
    </row>
    <row r="85" spans="1:6" x14ac:dyDescent="0.25">
      <c r="A85" s="6"/>
      <c r="B85" s="6"/>
      <c r="C85" s="6"/>
      <c r="D85" s="6"/>
      <c r="E85" s="6"/>
      <c r="F85" s="6"/>
    </row>
    <row r="86" spans="1:6" x14ac:dyDescent="0.25">
      <c r="A86" s="6"/>
      <c r="B86" s="6"/>
      <c r="C86" s="6"/>
      <c r="D86" s="6"/>
      <c r="E86" s="6"/>
      <c r="F86" s="6"/>
    </row>
    <row r="87" spans="1:6" x14ac:dyDescent="0.25">
      <c r="A87" s="6"/>
      <c r="B87" s="6"/>
      <c r="C87" s="6"/>
      <c r="D87" s="6"/>
      <c r="E87" s="6"/>
      <c r="F87" s="6"/>
    </row>
    <row r="88" spans="1:6" x14ac:dyDescent="0.25">
      <c r="A88" s="6"/>
      <c r="B88" s="6"/>
      <c r="C88" s="6"/>
      <c r="D88" s="6"/>
      <c r="E88" s="6"/>
      <c r="F88" s="6"/>
    </row>
    <row r="89" spans="1:6" x14ac:dyDescent="0.25">
      <c r="A89" s="6"/>
      <c r="B89" s="6"/>
      <c r="C89" s="6"/>
      <c r="D89" s="6"/>
      <c r="E89" s="6"/>
      <c r="F89" s="6"/>
    </row>
    <row r="90" spans="1:6" x14ac:dyDescent="0.25">
      <c r="A90" s="6"/>
      <c r="B90" s="6"/>
      <c r="C90" s="6"/>
      <c r="D90" s="6"/>
      <c r="E90" s="6"/>
      <c r="F90" s="6"/>
    </row>
    <row r="91" spans="1:6" x14ac:dyDescent="0.25">
      <c r="A91" s="6"/>
      <c r="B91" s="6"/>
      <c r="C91" s="6"/>
      <c r="D91" s="6"/>
      <c r="E91" s="6"/>
      <c r="F91" s="6"/>
    </row>
    <row r="92" spans="1:6" x14ac:dyDescent="0.25">
      <c r="A92" s="6"/>
      <c r="B92" s="6"/>
      <c r="C92" s="6"/>
      <c r="D92" s="6"/>
      <c r="E92" s="6"/>
      <c r="F92" s="6"/>
    </row>
    <row r="93" spans="1:6" x14ac:dyDescent="0.25">
      <c r="A93" s="6"/>
      <c r="B93" s="6"/>
      <c r="C93" s="6"/>
      <c r="D93" s="6"/>
      <c r="E93" s="6"/>
      <c r="F93" s="6"/>
    </row>
    <row r="94" spans="1:6" x14ac:dyDescent="0.25">
      <c r="A94" s="6"/>
      <c r="B94" s="6"/>
      <c r="C94" s="6"/>
      <c r="D94" s="6"/>
      <c r="E94" s="6"/>
      <c r="F94" s="6"/>
    </row>
    <row r="95" spans="1:6" x14ac:dyDescent="0.25">
      <c r="A95" s="6"/>
      <c r="B95" s="6"/>
      <c r="C95" s="6"/>
      <c r="D95" s="6"/>
      <c r="E95" s="6"/>
      <c r="F95" s="6"/>
    </row>
    <row r="96" spans="1:6" x14ac:dyDescent="0.25">
      <c r="A96" s="6"/>
      <c r="B96" s="6"/>
      <c r="C96" s="6"/>
      <c r="D96" s="6"/>
      <c r="E96" s="6"/>
      <c r="F96" s="6"/>
    </row>
    <row r="97" spans="1:6" x14ac:dyDescent="0.25">
      <c r="A97" s="6"/>
      <c r="B97" s="6"/>
      <c r="C97" s="6"/>
      <c r="D97" s="6"/>
      <c r="E97" s="6"/>
      <c r="F97" s="6"/>
    </row>
    <row r="98" spans="1:6" x14ac:dyDescent="0.25">
      <c r="A98" s="6"/>
      <c r="B98" s="6"/>
      <c r="C98" s="6"/>
      <c r="D98" s="6"/>
      <c r="E98" s="6"/>
      <c r="F98" s="6"/>
    </row>
    <row r="99" spans="1:6" x14ac:dyDescent="0.25">
      <c r="A99" s="6"/>
      <c r="B99" s="6"/>
      <c r="C99" s="6"/>
      <c r="D99" s="6"/>
      <c r="E99" s="6"/>
      <c r="F99" s="6"/>
    </row>
    <row r="100" spans="1:6" x14ac:dyDescent="0.25">
      <c r="A100" s="6"/>
      <c r="B100" s="6"/>
      <c r="C100" s="6"/>
      <c r="D100" s="6"/>
      <c r="E100" s="6"/>
      <c r="F100" s="6"/>
    </row>
    <row r="101" spans="1:6" x14ac:dyDescent="0.25">
      <c r="A101" s="6"/>
      <c r="B101" s="6"/>
      <c r="C101" s="6"/>
      <c r="D101" s="6"/>
      <c r="E101" s="6"/>
      <c r="F101" s="6"/>
    </row>
    <row r="102" spans="1:6" x14ac:dyDescent="0.25">
      <c r="A102" s="6"/>
      <c r="B102" s="6"/>
      <c r="C102" s="6"/>
      <c r="D102" s="6"/>
      <c r="E102" s="6"/>
      <c r="F102" s="6"/>
    </row>
    <row r="103" spans="1:6" x14ac:dyDescent="0.25">
      <c r="A103" s="6"/>
      <c r="B103" s="6"/>
      <c r="C103" s="6"/>
      <c r="D103" s="6"/>
      <c r="E103" s="6"/>
      <c r="F103" s="6"/>
    </row>
    <row r="104" spans="1:6" x14ac:dyDescent="0.25">
      <c r="A104" s="6"/>
      <c r="B104" s="6"/>
      <c r="C104" s="6"/>
      <c r="D104" s="6"/>
      <c r="E104" s="6"/>
      <c r="F104" s="6"/>
    </row>
    <row r="105" spans="1:6" x14ac:dyDescent="0.25">
      <c r="A105" s="6"/>
      <c r="B105" s="6"/>
      <c r="C105" s="6"/>
      <c r="D105" s="6"/>
      <c r="E105" s="6"/>
      <c r="F105" s="6"/>
    </row>
    <row r="106" spans="1:6" x14ac:dyDescent="0.25">
      <c r="A106" s="6"/>
      <c r="B106" s="6"/>
      <c r="C106" s="6"/>
      <c r="D106" s="6"/>
      <c r="E106" s="6"/>
      <c r="F106" s="6"/>
    </row>
    <row r="107" spans="1:6" x14ac:dyDescent="0.25">
      <c r="A107" s="6"/>
      <c r="B107" s="6"/>
      <c r="C107" s="6"/>
      <c r="D107" s="6"/>
      <c r="E107" s="6"/>
      <c r="F107" s="6"/>
    </row>
    <row r="108" spans="1:6" x14ac:dyDescent="0.25">
      <c r="A108" s="6"/>
      <c r="B108" s="6"/>
      <c r="C108" s="6"/>
      <c r="D108" s="6"/>
      <c r="E108" s="6"/>
      <c r="F108" s="6"/>
    </row>
    <row r="109" spans="1:6" x14ac:dyDescent="0.25">
      <c r="A109" s="6"/>
      <c r="B109" s="6"/>
      <c r="C109" s="6"/>
      <c r="D109" s="6"/>
      <c r="E109" s="6"/>
      <c r="F109" s="6"/>
    </row>
    <row r="110" spans="1:6" x14ac:dyDescent="0.25">
      <c r="A110" s="6"/>
      <c r="B110" s="6"/>
      <c r="C110" s="6"/>
      <c r="D110" s="6"/>
      <c r="E110" s="6"/>
      <c r="F110" s="6"/>
    </row>
    <row r="111" spans="1:6" x14ac:dyDescent="0.25">
      <c r="A111" s="6"/>
      <c r="B111" s="6"/>
      <c r="C111" s="6"/>
      <c r="D111" s="6"/>
      <c r="E111" s="6"/>
      <c r="F111" s="6"/>
    </row>
    <row r="112" spans="1:6" x14ac:dyDescent="0.25">
      <c r="A112" s="6"/>
      <c r="B112" s="6"/>
      <c r="C112" s="6"/>
      <c r="D112" s="6"/>
      <c r="E112" s="6"/>
      <c r="F112" s="6"/>
    </row>
    <row r="113" spans="1:6" x14ac:dyDescent="0.25">
      <c r="A113" s="6"/>
      <c r="B113" s="6"/>
      <c r="C113" s="6"/>
      <c r="D113" s="6"/>
      <c r="E113" s="6"/>
      <c r="F113" s="6"/>
    </row>
    <row r="114" spans="1:6" x14ac:dyDescent="0.25">
      <c r="A114" s="6"/>
      <c r="B114" s="6"/>
      <c r="C114" s="6"/>
      <c r="D114" s="6"/>
      <c r="E114" s="6"/>
      <c r="F114" s="6"/>
    </row>
    <row r="115" spans="1:6" x14ac:dyDescent="0.25">
      <c r="A115" s="6"/>
      <c r="B115" s="6"/>
      <c r="C115" s="6"/>
      <c r="D115" s="6"/>
      <c r="E115" s="6"/>
      <c r="F115" s="6"/>
    </row>
    <row r="116" spans="1:6" x14ac:dyDescent="0.25">
      <c r="A116" s="6"/>
      <c r="B116" s="6"/>
      <c r="C116" s="6"/>
      <c r="D116" s="6"/>
      <c r="E116" s="6"/>
      <c r="F116" s="6"/>
    </row>
    <row r="117" spans="1:6" x14ac:dyDescent="0.25">
      <c r="A117" s="6"/>
      <c r="B117" s="6"/>
      <c r="C117" s="6"/>
      <c r="D117" s="6"/>
      <c r="E117" s="6"/>
      <c r="F117" s="6"/>
    </row>
    <row r="118" spans="1:6" x14ac:dyDescent="0.25">
      <c r="A118" s="6"/>
      <c r="B118" s="6"/>
      <c r="C118" s="6"/>
      <c r="D118" s="6"/>
      <c r="E118" s="6"/>
      <c r="F118" s="6"/>
    </row>
    <row r="119" spans="1:6" x14ac:dyDescent="0.25">
      <c r="A119" s="6"/>
      <c r="B119" s="6"/>
      <c r="C119" s="6"/>
      <c r="D119" s="6"/>
      <c r="E119" s="6"/>
      <c r="F119" s="6"/>
    </row>
    <row r="120" spans="1:6" x14ac:dyDescent="0.25">
      <c r="A120" s="6"/>
      <c r="B120" s="6"/>
      <c r="C120" s="6"/>
      <c r="D120" s="6"/>
      <c r="E120" s="6"/>
      <c r="F120" s="6"/>
    </row>
    <row r="121" spans="1:6" x14ac:dyDescent="0.25">
      <c r="A121" s="6"/>
      <c r="B121" s="6"/>
      <c r="C121" s="6"/>
      <c r="D121" s="6"/>
      <c r="E121" s="6"/>
      <c r="F121" s="6"/>
    </row>
    <row r="122" spans="1:6" x14ac:dyDescent="0.25">
      <c r="A122" s="6"/>
      <c r="B122" s="6"/>
      <c r="C122" s="6"/>
      <c r="D122" s="6"/>
      <c r="E122" s="6"/>
      <c r="F122" s="6"/>
    </row>
  </sheetData>
  <mergeCells count="4">
    <mergeCell ref="A1:F1"/>
    <mergeCell ref="B18:D18"/>
    <mergeCell ref="A2:F2"/>
    <mergeCell ref="J18:L18"/>
  </mergeCells>
  <phoneticPr fontId="0" type="noConversion"/>
  <printOptions gridLines="1"/>
  <pageMargins left="0.75" right="0.75" top="1" bottom="1" header="0.5" footer="0.5"/>
  <pageSetup scale="7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22" workbookViewId="0">
      <selection activeCell="C35" sqref="C35"/>
    </sheetView>
  </sheetViews>
  <sheetFormatPr defaultRowHeight="15" x14ac:dyDescent="0.2"/>
  <cols>
    <col min="1" max="1" width="49.5703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2.7109375" style="11" bestFit="1" customWidth="1"/>
    <col min="7" max="16384" width="9.140625" style="11"/>
  </cols>
  <sheetData>
    <row r="1" spans="1:6" ht="15.75" x14ac:dyDescent="0.25">
      <c r="A1" s="75" t="s">
        <v>16</v>
      </c>
      <c r="B1" s="76"/>
      <c r="C1" s="76"/>
      <c r="D1" s="76"/>
      <c r="E1" s="76"/>
      <c r="F1" s="77"/>
    </row>
    <row r="2" spans="1:6" ht="15.75" x14ac:dyDescent="0.25">
      <c r="A2" s="78" t="s">
        <v>17</v>
      </c>
      <c r="B2" s="79"/>
      <c r="C2" s="79"/>
      <c r="D2" s="79"/>
      <c r="E2" s="79"/>
      <c r="F2" s="80"/>
    </row>
    <row r="3" spans="1:6" ht="15.75" x14ac:dyDescent="0.25">
      <c r="A3" s="78" t="s">
        <v>90</v>
      </c>
      <c r="B3" s="79"/>
      <c r="C3" s="79"/>
      <c r="D3" s="79"/>
      <c r="E3" s="79"/>
      <c r="F3" s="80"/>
    </row>
    <row r="4" spans="1:6" ht="15.75" x14ac:dyDescent="0.25">
      <c r="A4" s="78" t="s">
        <v>48</v>
      </c>
      <c r="B4" s="79"/>
      <c r="C4" s="79"/>
      <c r="D4" s="79"/>
      <c r="E4" s="79"/>
      <c r="F4" s="80"/>
    </row>
    <row r="5" spans="1:6" x14ac:dyDescent="0.2">
      <c r="A5" s="13"/>
      <c r="B5" s="14"/>
      <c r="C5" s="14"/>
      <c r="D5" s="14"/>
      <c r="E5" s="14"/>
      <c r="F5" s="15"/>
    </row>
    <row r="6" spans="1:6" ht="15.75" x14ac:dyDescent="0.25">
      <c r="A6" s="16" t="s">
        <v>18</v>
      </c>
      <c r="B6" s="37" t="s">
        <v>19</v>
      </c>
      <c r="C6" s="37" t="s">
        <v>20</v>
      </c>
      <c r="D6" s="37" t="s">
        <v>21</v>
      </c>
      <c r="E6" s="37" t="s">
        <v>20</v>
      </c>
      <c r="F6" s="15"/>
    </row>
    <row r="7" spans="1:6" x14ac:dyDescent="0.2">
      <c r="A7" s="13"/>
      <c r="B7" s="14"/>
      <c r="C7" s="14"/>
      <c r="D7" s="14"/>
      <c r="E7" s="14"/>
      <c r="F7" s="15"/>
    </row>
    <row r="8" spans="1:6" x14ac:dyDescent="0.2">
      <c r="A8" s="13" t="s">
        <v>23</v>
      </c>
      <c r="B8" s="39">
        <f>'Data Entry'!B8+'CES SCH REPORT'!B8+'OHS SCH REPORT'!B8+'SES SCH REPORT'!B8+'OAA SCH REPORT'!B8+'YMS SCH REPORT'!B8+'NES SCH REPORT'!B8+'EES SCH REPORT'!B8+'SEM SCH REPORT'!B8+'OMS SCH REPORT'!B8+'OKEE INT HALFWAY HOUSE'!B8+'STUDSERV REPORT'!B8+TANTIE!B8+CYPRESS!B8+'OKEE VIRTUAL 7004'!B8+'OKEE VIRTUAL 7023'!B8</f>
        <v>7619828</v>
      </c>
      <c r="C8" s="40">
        <f>B8/B12</f>
        <v>0.14599999999999999</v>
      </c>
      <c r="D8" s="39">
        <v>9493412</v>
      </c>
      <c r="E8" s="40">
        <f>D8/D$12</f>
        <v>0.16320000000000001</v>
      </c>
      <c r="F8" s="41"/>
    </row>
    <row r="9" spans="1:6" x14ac:dyDescent="0.2">
      <c r="A9" s="13" t="s">
        <v>24</v>
      </c>
      <c r="B9" s="39">
        <f>'Data Entry'!B9+'CES SCH REPORT'!B9+'OHS SCH REPORT'!B9+'SES SCH REPORT'!B9+'OAA SCH REPORT'!B9+'YMS SCH REPORT'!B9+'NES SCH REPORT'!B9+'EES SCH REPORT'!B9+'SEM SCH REPORT'!B9+'OMS SCH REPORT'!B9+'OKEE INT HALFWAY HOUSE'!B9+'STUDSERV REPORT'!B9+TANTIE!B9+CYPRESS!B9+'OKEE VIRTUAL 7004'!B9+'OKEE VIRTUAL 7023'!B9</f>
        <v>44554624</v>
      </c>
      <c r="C9" s="40">
        <f>B9/B12</f>
        <v>0.85360000000000003</v>
      </c>
      <c r="D9" s="39">
        <v>48573302</v>
      </c>
      <c r="E9" s="40">
        <f t="shared" ref="E9:E11" si="0">D9/D$12</f>
        <v>0.83499999999999996</v>
      </c>
      <c r="F9" s="41"/>
    </row>
    <row r="10" spans="1:6" x14ac:dyDescent="0.2">
      <c r="A10" s="13" t="s">
        <v>25</v>
      </c>
      <c r="B10" s="39">
        <f>'Data Entry'!B10+'CES SCH REPORT'!B10+'OHS SCH REPORT'!B10+'SES SCH REPORT'!B10+'OAA SCH REPORT'!B10+'YMS SCH REPORT'!B10+'NES SCH REPORT'!B10+'EES SCH REPORT'!B10+'SEM SCH REPORT'!B10+'OMS SCH REPORT'!B10+'OKEE INT HALFWAY HOUSE'!B10+'STUDSERV REPORT'!B10+TANTIE!B10+CYPRESS!B10+'OKEE VIRTUAL 7004'!B10+'OKEE VIRTUAL 7023'!B10</f>
        <v>20049</v>
      </c>
      <c r="C10" s="40">
        <f>B10/B12</f>
        <v>4.0000000000000002E-4</v>
      </c>
      <c r="D10" s="39">
        <v>103776</v>
      </c>
      <c r="E10" s="40">
        <f t="shared" si="0"/>
        <v>1.8E-3</v>
      </c>
      <c r="F10" s="41"/>
    </row>
    <row r="11" spans="1:6" x14ac:dyDescent="0.2">
      <c r="A11" s="13" t="s">
        <v>26</v>
      </c>
      <c r="B11" s="39">
        <f>'Data Entry'!B11+'CES SCH REPORT'!B11+'OHS SCH REPORT'!B11+'SES SCH REPORT'!B11+'OAA SCH REPORT'!B11+'YMS SCH REPORT'!B11+'NES SCH REPORT'!B11+'EES SCH REPORT'!B11+'SEM SCH REPORT'!B11+'OMS SCH REPORT'!B11+'OKEE INT HALFWAY HOUSE'!B11+'STUDSERV REPORT'!B11+TANTIE!B11+CYPRESS!B11+'OKEE VIRTUAL 7004'!B11+'OKEE VIRTUAL 7023'!B11</f>
        <v>0</v>
      </c>
      <c r="C11" s="40">
        <v>0</v>
      </c>
      <c r="D11" s="39">
        <v>0</v>
      </c>
      <c r="E11" s="40">
        <f t="shared" si="0"/>
        <v>0</v>
      </c>
      <c r="F11" s="41"/>
    </row>
    <row r="12" spans="1:6" ht="16.5" thickBot="1" x14ac:dyDescent="0.3">
      <c r="A12" s="17" t="s">
        <v>27</v>
      </c>
      <c r="B12" s="64">
        <f>SUM(B8:B11)</f>
        <v>52194501</v>
      </c>
      <c r="C12" s="43">
        <f>SUM(C8:C11)</f>
        <v>1</v>
      </c>
      <c r="D12" s="42">
        <f t="shared" ref="D12" si="1">SUM(D8:D11)</f>
        <v>58170490</v>
      </c>
      <c r="E12" s="43">
        <f>SUM(E8:E11)</f>
        <v>1</v>
      </c>
      <c r="F12" s="44"/>
    </row>
    <row r="13" spans="1:6" x14ac:dyDescent="0.2">
      <c r="A13" s="13"/>
      <c r="B13" s="45"/>
      <c r="C13" s="45"/>
      <c r="D13" s="45"/>
      <c r="E13" s="45"/>
      <c r="F13" s="41"/>
    </row>
    <row r="14" spans="1:6" ht="15.75" x14ac:dyDescent="0.25">
      <c r="A14" s="16" t="s">
        <v>28</v>
      </c>
      <c r="B14" s="74" t="s">
        <v>29</v>
      </c>
      <c r="C14" s="74"/>
      <c r="D14" s="74"/>
      <c r="E14" s="74"/>
      <c r="F14" s="48" t="s">
        <v>27</v>
      </c>
    </row>
    <row r="15" spans="1:6" ht="15.75" x14ac:dyDescent="0.25">
      <c r="A15" s="16"/>
      <c r="B15" s="49" t="s">
        <v>19</v>
      </c>
      <c r="C15" s="47"/>
      <c r="D15" s="49" t="s">
        <v>21</v>
      </c>
      <c r="E15" s="47"/>
      <c r="F15" s="48" t="s">
        <v>30</v>
      </c>
    </row>
    <row r="16" spans="1:6" x14ac:dyDescent="0.2">
      <c r="A16" s="13"/>
      <c r="B16" s="45"/>
      <c r="C16" s="45"/>
      <c r="D16" s="45"/>
      <c r="E16" s="45"/>
      <c r="F16" s="41"/>
    </row>
    <row r="17" spans="1:6" x14ac:dyDescent="0.2">
      <c r="A17" s="13" t="s">
        <v>31</v>
      </c>
      <c r="B17" s="39">
        <f>'Data Entry'!B17+'CES SCH REPORT'!B17+'OHS SCH REPORT'!B17+'SES SCH REPORT'!B17+'OAA SCH REPORT'!B17+'YMS SCH REPORT'!B17+'NES SCH REPORT'!B17+'EES SCH REPORT'!B17+'SEM SCH REPORT'!B17+'OMS SCH REPORT'!B17+'OKEE INT HALFWAY HOUSE'!B17+'STUDSERV REPORT'!B17+TANTIE!B17+CYPRESS!B17+'OKEE VIRTUAL 7004'!B17</f>
        <v>63318</v>
      </c>
      <c r="C17" s="45"/>
      <c r="D17" s="39">
        <v>4274</v>
      </c>
      <c r="E17" s="45"/>
      <c r="F17" s="68">
        <f>'Data Entry'!H17+'CES SCH REPORT'!H17+'OHS SCH REPORT'!H17+'SES SCH REPORT'!H17+'OAA SCH REPORT'!H17+'YMS SCH REPORT'!H17+'NES SCH REPORT'!H17+'EES SCH REPORT'!H17+'SEM SCH REPORT'!H17+'OMS SCH REPORT'!H17+'OKEE INT HALFWAY HOUSE'!H17+'STUDSERV REPORT'!H17+TANTIE!H17+CYPRESS!H17+'OKEE VIRTUAL 7004'!H17+'OKEE VIRTUAL 7023'!H17</f>
        <v>26708114</v>
      </c>
    </row>
    <row r="18" spans="1:6" x14ac:dyDescent="0.2">
      <c r="A18" s="13" t="s">
        <v>32</v>
      </c>
      <c r="B18" s="39">
        <f>'Data Entry'!B18+'CES SCH REPORT'!B18+'OHS SCH REPORT'!B18+'SES SCH REPORT'!B18+'OAA SCH REPORT'!B18+'YMS SCH REPORT'!B18+'NES SCH REPORT'!B18+'EES SCH REPORT'!B18+'SEM SCH REPORT'!B18+'OMS SCH REPORT'!B18+'OKEE INT HALFWAY HOUSE'!B18+'STUDSERV REPORT'!B18+TANTIE!B18+CYPRESS!B18+'OKEE VIRTUAL 7004'!B18</f>
        <v>11762</v>
      </c>
      <c r="C18" s="45"/>
      <c r="D18" s="39">
        <v>915</v>
      </c>
      <c r="E18" s="45"/>
      <c r="F18" s="50">
        <f>'Data Entry'!H18+'CES SCH REPORT'!H18+'OHS SCH REPORT'!H18+'SES SCH REPORT'!H18+'OAA SCH REPORT'!H18+'YMS SCH REPORT'!H18+'NES SCH REPORT'!H18+'EES SCH REPORT'!H18+'SEM SCH REPORT'!H18+'OMS SCH REPORT'!H18+'OKEE INT HALFWAY HOUSE'!H18+'STUDSERV REPORT'!H18+TANTIE!H18+CYPRESS!H18+'OKEE VIRTUAL 7004'!H18+'OKEE VIRTUAL 7023'!H18</f>
        <v>6095949</v>
      </c>
    </row>
    <row r="19" spans="1:6" x14ac:dyDescent="0.2">
      <c r="A19" s="13" t="s">
        <v>33</v>
      </c>
      <c r="B19" s="39">
        <f>'Data Entry'!B19+'CES SCH REPORT'!B19+'OHS SCH REPORT'!B19+'SES SCH REPORT'!B19+'OAA SCH REPORT'!B19+'YMS SCH REPORT'!B19+'NES SCH REPORT'!B19+'EES SCH REPORT'!B19+'SEM SCH REPORT'!B19+'OMS SCH REPORT'!B19+'OKEE INT HALFWAY HOUSE'!B19+'STUDSERV REPORT'!B19+TANTIE!B19+CYPRESS!B19+'OKEE VIRTUAL 7004'!B19</f>
        <v>36199</v>
      </c>
      <c r="C19" s="45"/>
      <c r="D19" s="39">
        <v>580</v>
      </c>
      <c r="E19" s="45"/>
      <c r="F19" s="50">
        <f>'Data Entry'!H19+'CES SCH REPORT'!H19+'OHS SCH REPORT'!H19+'SES SCH REPORT'!H19+'OAA SCH REPORT'!H19+'YMS SCH REPORT'!H19+'NES SCH REPORT'!H19+'EES SCH REPORT'!H19+'SEM SCH REPORT'!H19+'OMS SCH REPORT'!H19+'OKEE INT HALFWAY HOUSE'!H19+'STUDSERV REPORT'!H19+TANTIE!H19+CYPRESS!H19+'OKEE VIRTUAL 7004'!H19+'OKEE VIRTUAL 7023'!H19</f>
        <v>3882377</v>
      </c>
    </row>
    <row r="20" spans="1:6" x14ac:dyDescent="0.2">
      <c r="A20" s="13" t="s">
        <v>34</v>
      </c>
      <c r="B20" s="39">
        <f>'Data Entry'!B20+'CES SCH REPORT'!B20+'OHS SCH REPORT'!B20+'SES SCH REPORT'!B20+'OAA SCH REPORT'!B20+'YMS SCH REPORT'!B20+'NES SCH REPORT'!B20+'EES SCH REPORT'!B20+'SEM SCH REPORT'!B20+'OMS SCH REPORT'!B20+'OKEE INT HALFWAY HOUSE'!B20+'STUDSERV REPORT'!B20+TANTIE!B20+CYPRESS!B20+'OKEE VIRTUAL 7004'!B20</f>
        <v>6033</v>
      </c>
      <c r="C20" s="45"/>
      <c r="D20" s="39">
        <v>485</v>
      </c>
      <c r="E20" s="45"/>
      <c r="F20" s="50">
        <f>'Data Entry'!H20+'CES SCH REPORT'!H20+'OHS SCH REPORT'!H20+'SES SCH REPORT'!H20+'OAA SCH REPORT'!H20+'YMS SCH REPORT'!H20+'NES SCH REPORT'!H20+'EES SCH REPORT'!H20+'SEM SCH REPORT'!H20+'OMS SCH REPORT'!H20+'OKEE INT HALFWAY HOUSE'!H20+'STUDSERV REPORT'!H20+TANTIE!H20+CYPRESS!H20+'OKEE VIRTUAL 7004'!H20+'OKEE VIRTUAL 7023'!H20</f>
        <v>3093670</v>
      </c>
    </row>
    <row r="21" spans="1:6" x14ac:dyDescent="0.2">
      <c r="A21" s="13" t="s">
        <v>35</v>
      </c>
      <c r="B21" s="39">
        <f>'Data Entry'!B21+'CES SCH REPORT'!B21+'OHS SCH REPORT'!B21+'SES SCH REPORT'!B21+'OAA SCH REPORT'!B21+'YMS SCH REPORT'!B21+'NES SCH REPORT'!B21+'EES SCH REPORT'!B21+'SEM SCH REPORT'!B21+'OMS SCH REPORT'!B21+'OKEE INT HALFWAY HOUSE'!B21+'STUDSERV REPORT'!B21+TANTIE!B21+CYPRESS!B21+'OKEE VIRTUAL 7004'!B21</f>
        <v>6214</v>
      </c>
      <c r="C21" s="45"/>
      <c r="D21" s="39">
        <v>364</v>
      </c>
      <c r="E21" s="45"/>
      <c r="F21" s="69">
        <f>'Data Entry'!H21+'CES SCH REPORT'!H21+'OHS SCH REPORT'!H21+'SES SCH REPORT'!H21+'OAA SCH REPORT'!H21+'YMS SCH REPORT'!H21+'NES SCH REPORT'!H21+'EES SCH REPORT'!H21+'SEM SCH REPORT'!H21+'OMS SCH REPORT'!H21+'OKEE INT HALFWAY HOUSE'!H21+'STUDSERV REPORT'!H21+TANTIE!H21+CYPRESS!H21+'OKEE VIRTUAL 7004'!H21+'OKEE VIRTUAL 7023'!H21</f>
        <v>2853109</v>
      </c>
    </row>
    <row r="22" spans="1:6" x14ac:dyDescent="0.2">
      <c r="A22" s="13" t="s">
        <v>36</v>
      </c>
      <c r="B22" s="39">
        <f>'Data Entry'!B22+'CES SCH REPORT'!B22+'OHS SCH REPORT'!B22+'SES SCH REPORT'!B22+'OAA SCH REPORT'!B22+'YMS SCH REPORT'!B22+'NES SCH REPORT'!B22+'EES SCH REPORT'!B22+'SEM SCH REPORT'!B22+'OMS SCH REPORT'!B22+'OKEE INT HALFWAY HOUSE'!B22+'STUDSERV REPORT'!B22+TANTIE!B22+CYPRESS!B22+'OKEE VIRTUAL 7004'!B22</f>
        <v>5551</v>
      </c>
      <c r="C22" s="45"/>
      <c r="D22" s="39">
        <v>572</v>
      </c>
      <c r="E22" s="45"/>
      <c r="F22" s="50">
        <f>'Data Entry'!H22+'CES SCH REPORT'!H22+'OHS SCH REPORT'!H22+'SES SCH REPORT'!H22+'OAA SCH REPORT'!H22+'YMS SCH REPORT'!H22+'NES SCH REPORT'!H22+'EES SCH REPORT'!H22+'SEM SCH REPORT'!H22+'OMS SCH REPORT'!H22+'OKEE INT HALFWAY HOUSE'!H22+'STUDSERV REPORT'!H22+TANTIE!H22+CYPRESS!H22+'OKEE VIRTUAL 7004'!H22+'OKEE VIRTUAL 7023'!H22</f>
        <v>3413351</v>
      </c>
    </row>
    <row r="23" spans="1:6" x14ac:dyDescent="0.2">
      <c r="A23" s="13" t="s">
        <v>37</v>
      </c>
      <c r="B23" s="39">
        <f>'Data Entry'!B23+'CES SCH REPORT'!B23+'OHS SCH REPORT'!B23+'SES SCH REPORT'!B23+'OAA SCH REPORT'!B23+'YMS SCH REPORT'!B23+'NES SCH REPORT'!B23+'EES SCH REPORT'!B23+'SEM SCH REPORT'!B23+'OMS SCH REPORT'!B23+'OKEE INT HALFWAY HOUSE'!B23+'STUDSERV REPORT'!B23+TANTIE!B23+CYPRESS!B23+'OKEE VIRTUAL 7004'!B23</f>
        <v>8411</v>
      </c>
      <c r="C23" s="45"/>
      <c r="D23" s="39">
        <v>791</v>
      </c>
      <c r="E23" s="45"/>
      <c r="F23" s="50">
        <f>'Data Entry'!H23+'CES SCH REPORT'!H23+'OHS SCH REPORT'!H23+'SES SCH REPORT'!H23+'OAA SCH REPORT'!H23+'YMS SCH REPORT'!H23+'NES SCH REPORT'!H23+'EES SCH REPORT'!H23+'SEM SCH REPORT'!H23+'OMS SCH REPORT'!H23+'OKEE INT HALFWAY HOUSE'!H23+'STUDSERV REPORT'!H23+TANTIE!H23+CYPRESS!H23+'OKEE VIRTUAL 7004'!H23+'OKEE VIRTUAL 7023'!H23</f>
        <v>4802240</v>
      </c>
    </row>
    <row r="24" spans="1:6" x14ac:dyDescent="0.2">
      <c r="A24" s="13" t="s">
        <v>38</v>
      </c>
      <c r="B24" s="39">
        <f>'Data Entry'!B24+'CES SCH REPORT'!B24+'OHS SCH REPORT'!B24+'SES SCH REPORT'!B24+'OAA SCH REPORT'!B24+'YMS SCH REPORT'!B24+'NES SCH REPORT'!B24+'EES SCH REPORT'!B24+'SEM SCH REPORT'!B24+'OMS SCH REPORT'!B24+'OKEE INT HALFWAY HOUSE'!B24+'STUDSERV REPORT'!B24+TANTIE!B24+CYPRESS!B24+'OKEE VIRTUAL 7004'!B24</f>
        <v>2320</v>
      </c>
      <c r="C24" s="45"/>
      <c r="D24" s="39">
        <v>194</v>
      </c>
      <c r="E24" s="45"/>
      <c r="F24" s="50">
        <f>'Data Entry'!H24+'CES SCH REPORT'!H24+'OHS SCH REPORT'!H24+'SES SCH REPORT'!H24+'OAA SCH REPORT'!H24+'YMS SCH REPORT'!H24+'NES SCH REPORT'!H24+'EES SCH REPORT'!H24+'SEM SCH REPORT'!H24+'OMS SCH REPORT'!H24+'OKEE INT HALFWAY HOUSE'!H24+'STUDSERV REPORT'!H24+TANTIE!H24+CYPRESS!H24+'OKEE VIRTUAL 7004'!H24+'OKEE VIRTUAL 7023'!H24</f>
        <v>1345691</v>
      </c>
    </row>
    <row r="25" spans="1:6" x14ac:dyDescent="0.2">
      <c r="A25" s="13"/>
      <c r="B25" s="39"/>
      <c r="C25" s="45"/>
      <c r="D25" s="39"/>
      <c r="E25" s="45"/>
      <c r="F25" s="50"/>
    </row>
    <row r="26" spans="1:6" ht="16.5" thickBot="1" x14ac:dyDescent="0.3">
      <c r="A26" s="17" t="s">
        <v>39</v>
      </c>
      <c r="B26" s="42">
        <f>SUM(B17:B25)</f>
        <v>139808</v>
      </c>
      <c r="C26" s="52"/>
      <c r="D26" s="42">
        <f>SUM(D17:D25)</f>
        <v>8175</v>
      </c>
      <c r="E26" s="52"/>
      <c r="F26" s="65">
        <f>SUM(F17:F25)</f>
        <v>52194501</v>
      </c>
    </row>
    <row r="27" spans="1:6" x14ac:dyDescent="0.2">
      <c r="A27" s="13"/>
      <c r="B27" s="45"/>
      <c r="C27" s="45"/>
      <c r="D27" s="45"/>
      <c r="E27" s="45"/>
      <c r="F27" s="41"/>
    </row>
    <row r="28" spans="1:6" ht="15.75" x14ac:dyDescent="0.25">
      <c r="A28" s="16" t="s">
        <v>65</v>
      </c>
      <c r="B28" s="45"/>
      <c r="C28" s="45"/>
      <c r="D28" s="45"/>
      <c r="E28" s="45"/>
      <c r="F28" s="41"/>
    </row>
    <row r="29" spans="1:6" x14ac:dyDescent="0.2">
      <c r="A29" s="13" t="s">
        <v>40</v>
      </c>
      <c r="B29" s="39">
        <f>'Data Entry'!B29+'CES SCH REPORT'!B29+'OHS SCH REPORT'!B29+'SES SCH REPORT'!B29+'OAA SCH REPORT'!B29+'YMS SCH REPORT'!B29+'NES SCH REPORT'!B29+'EES SCH REPORT'!B29+'SEM SCH REPORT'!B29+'OMS SCH REPORT'!B29+'OKEE INT HALFWAY HOUSE'!B29+'STUDSERV REPORT'!B29+TANTIE!B29+CYPRESS!B29+'OKEE VIRTUAL 7004'!B29</f>
        <v>53153</v>
      </c>
      <c r="C29" s="39" t="s">
        <v>46</v>
      </c>
      <c r="D29" s="39">
        <v>3697</v>
      </c>
      <c r="E29" s="39"/>
      <c r="F29" s="67">
        <f>'Data Entry'!H29+'CES SCH REPORT'!H29+'OHS SCH REPORT'!H29+'SES SCH REPORT'!H29+'OAA SCH REPORT'!H29+'YMS SCH REPORT'!H29+'NES SCH REPORT'!H29+'EES SCH REPORT'!H29+'SEM SCH REPORT'!H29+'OMS SCH REPORT'!H29+'OKEE INT HALFWAY HOUSE'!H29+'STUDSERV REPORT'!H29+TANTIE!H29+CYPRESS!H29+'OKEE VIRTUAL 7004'!H29+'OKEE VIRTUAL 7023'!H29</f>
        <v>14432601</v>
      </c>
    </row>
    <row r="30" spans="1:6" x14ac:dyDescent="0.2">
      <c r="A30" s="13" t="s">
        <v>53</v>
      </c>
      <c r="B30" s="39">
        <f>'Data Entry'!B30+'CES SCH REPORT'!B30+'OHS SCH REPORT'!B30+'SES SCH REPORT'!B30+'OAA SCH REPORT'!B30+'YMS SCH REPORT'!B30+'NES SCH REPORT'!B30+'EES SCH REPORT'!B30+'SEM SCH REPORT'!B30+'OMS SCH REPORT'!B30+'OKEE INT HALFWAY HOUSE'!B30+'STUDSERV REPORT'!B30+TANTIE!B30+CYPRESS!B30+'OKEE VIRTUAL 7004'!B30</f>
        <v>43324</v>
      </c>
      <c r="C30" s="39"/>
      <c r="D30" s="39">
        <v>4229</v>
      </c>
      <c r="E30" s="39"/>
      <c r="F30" s="67">
        <f>'Data Entry'!H30+'CES SCH REPORT'!H30+'OHS SCH REPORT'!H30+'SES SCH REPORT'!H30+'OAA SCH REPORT'!H30+'YMS SCH REPORT'!H30+'NES SCH REPORT'!H30+'EES SCH REPORT'!H30+'SEM SCH REPORT'!H30+'OMS SCH REPORT'!H30+'OKEE INT HALFWAY HOUSE'!H30+'STUDSERV REPORT'!H30+TANTIE!H30+CYPRESS!H30+'OKEE VIRTUAL 7004'!H30+'OKEE VIRTUAL 7023'!H30</f>
        <v>2339942</v>
      </c>
    </row>
    <row r="31" spans="1:6" x14ac:dyDescent="0.2">
      <c r="A31" s="13" t="s">
        <v>41</v>
      </c>
      <c r="B31" s="39">
        <f>'Data Entry'!B31+'CES SCH REPORT'!B31+'OHS SCH REPORT'!B31+'SES SCH REPORT'!B31+'OAA SCH REPORT'!B31+'YMS SCH REPORT'!B31+'NES SCH REPORT'!B31+'EES SCH REPORT'!B31+'SEM SCH REPORT'!B31+'OMS SCH REPORT'!B31+'OKEE INT HALFWAY HOUSE'!B31+'STUDSERV REPORT'!B31+TANTIE!B31+CYPRESS!B31+'OKEE VIRTUAL 7004'!B31</f>
        <v>62389</v>
      </c>
      <c r="C31" s="39"/>
      <c r="D31" s="39">
        <v>6051</v>
      </c>
      <c r="E31" s="39"/>
      <c r="F31" s="67">
        <f>'Data Entry'!H31+'CES SCH REPORT'!H31+'OHS SCH REPORT'!H31+'SES SCH REPORT'!H31+'OAA SCH REPORT'!H31+'YMS SCH REPORT'!H31+'NES SCH REPORT'!H31+'EES SCH REPORT'!H31+'SEM SCH REPORT'!H31+'OMS SCH REPORT'!H31+'OKEE INT HALFWAY HOUSE'!H31+'STUDSERV REPORT'!H31+TANTIE!H31+CYPRESS!H31+'OKEE VIRTUAL 7004'!H31+'OKEE VIRTUAL 7023'!H31</f>
        <v>9407504</v>
      </c>
    </row>
    <row r="32" spans="1:6" x14ac:dyDescent="0.2">
      <c r="A32" s="13" t="s">
        <v>85</v>
      </c>
      <c r="B32" s="39">
        <f>'Data Entry'!B32+'CES SCH REPORT'!B32+'OHS SCH REPORT'!B32+'SES SCH REPORT'!B32+'OAA SCH REPORT'!B32+'YMS SCH REPORT'!B32+'NES SCH REPORT'!B32+'EES SCH REPORT'!B32+'SEM SCH REPORT'!B32+'OMS SCH REPORT'!B32+'OKEE INT HALFWAY HOUSE'!B32+'STUDSERV REPORT'!B32+TANTIE!B32+CYPRESS!B32+'OKEE VIRTUAL 7004'!B32</f>
        <v>3458</v>
      </c>
      <c r="C32" s="39"/>
      <c r="D32" s="39">
        <v>2694</v>
      </c>
      <c r="E32" s="39"/>
      <c r="F32" s="67">
        <f>'Data Entry'!H32+'CES SCH REPORT'!H32+'OHS SCH REPORT'!H32+'SES SCH REPORT'!H32+'OAA SCH REPORT'!H32+'YMS SCH REPORT'!H32+'NES SCH REPORT'!H32+'EES SCH REPORT'!H32+'SEM SCH REPORT'!H32+'OMS SCH REPORT'!H32+'OKEE INT HALFWAY HOUSE'!H32+'STUDSERV REPORT'!H32+TANTIE!H32+CYPRESS!H32+'OKEE VIRTUAL 7004'!H32+'OKEE VIRTUAL 7023'!H32</f>
        <v>528067</v>
      </c>
    </row>
    <row r="33" spans="1:6" ht="15.75" thickBot="1" x14ac:dyDescent="0.25">
      <c r="A33" s="18" t="s">
        <v>79</v>
      </c>
      <c r="B33" s="54" t="s">
        <v>47</v>
      </c>
      <c r="C33" s="54"/>
      <c r="D33" s="54" t="s">
        <v>47</v>
      </c>
      <c r="E33" s="54"/>
      <c r="F33" s="55" t="s">
        <v>47</v>
      </c>
    </row>
    <row r="34" spans="1:6" x14ac:dyDescent="0.2">
      <c r="A34" s="13"/>
      <c r="B34" s="45"/>
      <c r="C34" s="45"/>
      <c r="D34" s="45"/>
      <c r="E34" s="45"/>
      <c r="F34" s="41"/>
    </row>
    <row r="35" spans="1:6" ht="15.75" x14ac:dyDescent="0.25">
      <c r="A35" s="16" t="s">
        <v>49</v>
      </c>
      <c r="B35" s="45"/>
      <c r="C35" s="45"/>
      <c r="D35" s="45"/>
      <c r="E35" s="45"/>
      <c r="F35" s="41"/>
    </row>
    <row r="36" spans="1:6" x14ac:dyDescent="0.2">
      <c r="A36" s="13" t="s">
        <v>42</v>
      </c>
      <c r="B36" s="66">
        <f>'Data Entry'!B36+'CES SCH REPORT'!B36+'OHS SCH REPORT'!B36+'SES SCH REPORT'!B36+'OAA SCH REPORT'!B36+'YMS SCH REPORT'!B36+'NES SCH REPORT'!B36+'EES SCH REPORT'!B36+'SEM SCH REPORT'!B36+'OMS SCH REPORT'!B36+'OKEE INT HALFWAY HOUSE'!B36+'STUDSERV REPORT'!B36+TANTIE!B36+CYPRESS!B36+'OKEE VIRTUAL 7004'!B36+'OKEE VIRTUAL 7023'!B36</f>
        <v>1249692</v>
      </c>
      <c r="C36" s="39"/>
      <c r="D36" s="39">
        <f>'Data Entry'!D36</f>
        <v>1249692</v>
      </c>
      <c r="E36" s="39"/>
      <c r="F36" s="39">
        <f>'Data Entry'!H36+'CES SCH REPORT'!H36+'OHS SCH REPORT'!H36+'SES SCH REPORT'!H36+'OAA SCH REPORT'!H36+'YMS SCH REPORT'!H36+'NES SCH REPORT'!H36+'EES SCH REPORT'!H36+'SEM SCH REPORT'!H36+'OMS SCH REPORT'!H36+'OKEE INT HALFWAY HOUSE'!H36+'STUDSERV REPORT'!H36+TANTIE!H36+CYPRESS!H36+'OKEE VIRTUAL 7004'!H36</f>
        <v>0</v>
      </c>
    </row>
    <row r="37" spans="1:6" x14ac:dyDescent="0.2">
      <c r="A37" s="13" t="s">
        <v>43</v>
      </c>
      <c r="B37" s="66">
        <f>'Data Entry'!B37+'CES SCH REPORT'!B37+'OHS SCH REPORT'!B37+'SES SCH REPORT'!B37+'OAA SCH REPORT'!B37+'YMS SCH REPORT'!B37+'NES SCH REPORT'!B37+'EES SCH REPORT'!B37+'SEM SCH REPORT'!B37+'OMS SCH REPORT'!B37+'OKEE INT HALFWAY HOUSE'!B37+'STUDSERV REPORT'!B37+TANTIE!B37+CYPRESS!B37+'OKEE VIRTUAL 7004'!B37+'OKEE VIRTUAL 7023'!B37</f>
        <v>561773</v>
      </c>
      <c r="C37" s="39"/>
      <c r="D37" s="39">
        <f>'Data Entry'!D37</f>
        <v>561773</v>
      </c>
      <c r="E37" s="39"/>
      <c r="F37" s="39">
        <f>'Data Entry'!H37+'CES SCH REPORT'!H37+'OHS SCH REPORT'!H37+'SES SCH REPORT'!H37+'OAA SCH REPORT'!H37+'YMS SCH REPORT'!H37+'NES SCH REPORT'!H37+'EES SCH REPORT'!H37+'SEM SCH REPORT'!H37+'OMS SCH REPORT'!H37+'OKEE INT HALFWAY HOUSE'!H37+'STUDSERV REPORT'!H37+TANTIE!H37+CYPRESS!H37+'OKEE VIRTUAL 7004'!H37</f>
        <v>0</v>
      </c>
    </row>
    <row r="38" spans="1:6" x14ac:dyDescent="0.2">
      <c r="A38" s="13" t="s">
        <v>44</v>
      </c>
      <c r="B38" s="66">
        <f>'Data Entry'!B38+'CES SCH REPORT'!B38+'OHS SCH REPORT'!B38+'SES SCH REPORT'!B38+'OAA SCH REPORT'!B38+'YMS SCH REPORT'!B38+'NES SCH REPORT'!B38+'EES SCH REPORT'!B38+'SEM SCH REPORT'!B38+'OMS SCH REPORT'!B38+'OKEE INT HALFWAY HOUSE'!B38+'STUDSERV REPORT'!B38+TANTIE!B38+CYPRESS!B38+'OKEE VIRTUAL 7004'!B38+'OKEE VIRTUAL 7023'!B38</f>
        <v>1041644</v>
      </c>
      <c r="C38" s="39"/>
      <c r="D38" s="39">
        <f>'Data Entry'!D38</f>
        <v>1041644</v>
      </c>
      <c r="E38" s="39"/>
      <c r="F38" s="39">
        <f>'Data Entry'!H38+'CES SCH REPORT'!H38+'OHS SCH REPORT'!H38+'SES SCH REPORT'!H38+'OAA SCH REPORT'!H38+'YMS SCH REPORT'!H38+'NES SCH REPORT'!H38+'EES SCH REPORT'!H38+'SEM SCH REPORT'!H38+'OMS SCH REPORT'!H38+'OKEE INT HALFWAY HOUSE'!H38+'STUDSERV REPORT'!H38+TANTIE!H38+CYPRESS!H38+'OKEE VIRTUAL 7004'!H38</f>
        <v>0</v>
      </c>
    </row>
    <row r="39" spans="1:6" x14ac:dyDescent="0.2">
      <c r="A39" s="13"/>
      <c r="B39" s="70"/>
      <c r="C39" s="45"/>
      <c r="D39" s="45"/>
      <c r="E39" s="45"/>
      <c r="F39" s="39">
        <f>'Data Entry'!H39+'CES SCH REPORT'!H39+'OHS SCH REPORT'!H39+'SES SCH REPORT'!H39+'OAA SCH REPORT'!H39+'YMS SCH REPORT'!H39+'NES SCH REPORT'!H39+'EES SCH REPORT'!H39+'SEM SCH REPORT'!H39+'OMS SCH REPORT'!H39+'OKEE INT HALFWAY HOUSE'!H39+'STUDSERV REPORT'!H39+TANTIE!H39+CYPRESS!H39+'OKEE VIRTUAL 7004'!H39</f>
        <v>0</v>
      </c>
    </row>
    <row r="40" spans="1:6" ht="16.5" thickBot="1" x14ac:dyDescent="0.3">
      <c r="A40" s="17" t="s">
        <v>27</v>
      </c>
      <c r="B40" s="42">
        <f>SUM(B36:B39)</f>
        <v>2853109</v>
      </c>
      <c r="C40" s="52" t="s">
        <v>50</v>
      </c>
      <c r="D40" s="42">
        <f>SUM(D36:D39)</f>
        <v>2853109</v>
      </c>
      <c r="E40" s="52"/>
      <c r="F40" s="56"/>
    </row>
    <row r="41" spans="1:6" ht="15.75" x14ac:dyDescent="0.25">
      <c r="A41" s="16"/>
      <c r="B41" s="57"/>
      <c r="C41" s="47"/>
      <c r="D41" s="57"/>
      <c r="E41" s="47"/>
      <c r="F41" s="58"/>
    </row>
    <row r="42" spans="1:6" ht="16.5" thickBot="1" x14ac:dyDescent="0.3">
      <c r="A42" s="17" t="s">
        <v>45</v>
      </c>
      <c r="B42" s="73">
        <f>'Data Entry'!B42+'CES SCH REPORT'!B42+'OHS SCH REPORT'!B42+'SES SCH REPORT'!B42+'OAA SCH REPORT'!B42+'YMS SCH REPORT'!B42+'NES SCH REPORT'!B42+'EES SCH REPORT'!B42+'SEM SCH REPORT'!B42+'OMS SCH REPORT'!B42+'OKEE INT HALFWAY HOUSE'!B42+'STUDSERV REPORT'!B42+TANTIE!B42+CYPRESS!B42+'OKEE VIRTUAL 7004'!B42</f>
        <v>32106</v>
      </c>
      <c r="C42" s="52"/>
      <c r="D42" s="73">
        <f>'Data Entry'!D42</f>
        <v>32106</v>
      </c>
      <c r="E42" s="52"/>
      <c r="F42" s="56"/>
    </row>
    <row r="43" spans="1:6" x14ac:dyDescent="0.2">
      <c r="B43" s="59"/>
      <c r="C43" s="59"/>
      <c r="D43" s="59"/>
      <c r="E43" s="59"/>
      <c r="F43" s="59"/>
    </row>
    <row r="44" spans="1:6" x14ac:dyDescent="0.2">
      <c r="A44" s="11" t="s">
        <v>58</v>
      </c>
      <c r="B44" s="59"/>
      <c r="C44" s="59"/>
      <c r="D44" s="59"/>
      <c r="E44" s="59"/>
      <c r="F44" s="59"/>
    </row>
    <row r="45" spans="1:6" x14ac:dyDescent="0.2">
      <c r="A45" s="11" t="s">
        <v>57</v>
      </c>
      <c r="B45" s="59"/>
      <c r="C45" s="59"/>
      <c r="D45" s="59"/>
      <c r="E45" s="59"/>
      <c r="F45" s="59"/>
    </row>
    <row r="46" spans="1:6" x14ac:dyDescent="0.2">
      <c r="A46" s="11" t="s">
        <v>60</v>
      </c>
      <c r="B46" s="59"/>
      <c r="C46" s="59"/>
      <c r="D46" s="59"/>
      <c r="E46" s="59"/>
      <c r="F46" s="59"/>
    </row>
    <row r="47" spans="1:6" x14ac:dyDescent="0.2">
      <c r="A47" s="11" t="s">
        <v>61</v>
      </c>
      <c r="B47" s="71">
        <f>'Data Entry'!B47+'CES SCH REPORT'!B47+'OHS SCH REPORT'!B47+'SES SCH REPORT'!B47+'OAA SCH REPORT'!B47+'YMS SCH REPORT'!B47+'NES SCH REPORT'!B47+'EES SCH REPORT'!B47+'SEM SCH REPORT'!B47+'OMS SCH REPORT'!B47+'OKEE INT HALFWAY HOUSE'!B47+'STUDSERV REPORT'!B47+TANTIE!B47+CYPRESS!B47+'OKEE VIRTUAL 7004'!B47</f>
        <v>810747</v>
      </c>
      <c r="C47" s="59"/>
      <c r="D47" s="72">
        <f>'Data Entry'!D47</f>
        <v>810747</v>
      </c>
      <c r="E47" s="59"/>
      <c r="F47" s="59"/>
    </row>
  </sheetData>
  <mergeCells count="5">
    <mergeCell ref="A1:F1"/>
    <mergeCell ref="A2:F2"/>
    <mergeCell ref="A3:F3"/>
    <mergeCell ref="A4:F4"/>
    <mergeCell ref="B14:E14"/>
  </mergeCells>
  <printOptions horizontalCentered="1"/>
  <pageMargins left="0.75" right="0.75" top="1" bottom="1" header="0.5" footer="0.5"/>
  <pageSetup scale="68" orientation="landscape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10" workbookViewId="0">
      <selection activeCell="E37" sqref="E37"/>
    </sheetView>
  </sheetViews>
  <sheetFormatPr defaultRowHeight="15" x14ac:dyDescent="0.2"/>
  <cols>
    <col min="1" max="1" width="49.5703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75" t="s">
        <v>16</v>
      </c>
      <c r="B1" s="76"/>
      <c r="C1" s="76"/>
      <c r="D1" s="76"/>
      <c r="E1" s="76"/>
      <c r="F1" s="76"/>
      <c r="G1" s="76"/>
      <c r="H1" s="77"/>
    </row>
    <row r="2" spans="1:8" ht="15.75" x14ac:dyDescent="0.25">
      <c r="A2" s="78" t="s">
        <v>97</v>
      </c>
      <c r="B2" s="79"/>
      <c r="C2" s="79"/>
      <c r="D2" s="79"/>
      <c r="E2" s="79"/>
      <c r="F2" s="79"/>
      <c r="G2" s="79"/>
      <c r="H2" s="80"/>
    </row>
    <row r="3" spans="1:8" ht="15.75" x14ac:dyDescent="0.25">
      <c r="A3" s="78" t="s">
        <v>98</v>
      </c>
      <c r="B3" s="79"/>
      <c r="C3" s="79"/>
      <c r="D3" s="79"/>
      <c r="E3" s="79"/>
      <c r="F3" s="79"/>
      <c r="G3" s="79"/>
      <c r="H3" s="80"/>
    </row>
    <row r="4" spans="1:8" ht="15.75" x14ac:dyDescent="0.25">
      <c r="A4" s="78" t="s">
        <v>95</v>
      </c>
      <c r="B4" s="79"/>
      <c r="C4" s="79"/>
      <c r="D4" s="79"/>
      <c r="E4" s="79"/>
      <c r="F4" s="79"/>
      <c r="G4" s="79"/>
      <c r="H4" s="8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v>0</v>
      </c>
      <c r="C8" s="40" t="e">
        <f>B8/B12</f>
        <v>#DIV/0!</v>
      </c>
      <c r="D8" s="39">
        <v>9547795</v>
      </c>
      <c r="E8" s="40">
        <f>D8/D$12</f>
        <v>0.16120000000000001</v>
      </c>
      <c r="F8" s="39">
        <v>3417824301</v>
      </c>
      <c r="G8" s="40">
        <f>F8/F$12</f>
        <v>0.13339999999999999</v>
      </c>
      <c r="H8" s="41"/>
    </row>
    <row r="9" spans="1:8" x14ac:dyDescent="0.2">
      <c r="A9" s="13" t="s">
        <v>24</v>
      </c>
      <c r="B9" s="39">
        <v>0</v>
      </c>
      <c r="C9" s="40" t="e">
        <f>B9/B12</f>
        <v>#DIV/0!</v>
      </c>
      <c r="D9" s="39">
        <v>49665295</v>
      </c>
      <c r="E9" s="40">
        <f t="shared" ref="E9:E11" si="0">D9/D$12</f>
        <v>0.83860000000000001</v>
      </c>
      <c r="F9" s="39">
        <v>22171281118</v>
      </c>
      <c r="G9" s="40">
        <f>F9/F$12</f>
        <v>0.86560000000000004</v>
      </c>
      <c r="H9" s="41"/>
    </row>
    <row r="10" spans="1:8" x14ac:dyDescent="0.2">
      <c r="A10" s="13" t="s">
        <v>25</v>
      </c>
      <c r="B10" s="39">
        <v>0</v>
      </c>
      <c r="C10" s="40" t="e">
        <f>B10/B12</f>
        <v>#DIV/0!</v>
      </c>
      <c r="D10" s="39">
        <v>10723</v>
      </c>
      <c r="E10" s="40">
        <f t="shared" si="0"/>
        <v>2.0000000000000001E-4</v>
      </c>
      <c r="F10" s="39">
        <v>5024625</v>
      </c>
      <c r="G10" s="40">
        <f>F10/F$12</f>
        <v>2.0000000000000001E-4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v>0</v>
      </c>
      <c r="E11" s="40">
        <f t="shared" si="0"/>
        <v>0</v>
      </c>
      <c r="F11" s="39">
        <v>19871211</v>
      </c>
      <c r="G11" s="40">
        <f>F11/F$12</f>
        <v>8.0000000000000004E-4</v>
      </c>
      <c r="H11" s="41"/>
    </row>
    <row r="12" spans="1:8" ht="16.5" thickBot="1" x14ac:dyDescent="0.3">
      <c r="A12" s="17" t="s">
        <v>27</v>
      </c>
      <c r="B12" s="42">
        <f t="shared" ref="B12:F12" si="1">SUM(B8:B11)</f>
        <v>0</v>
      </c>
      <c r="C12" s="43" t="e">
        <f t="shared" si="1"/>
        <v>#DIV/0!</v>
      </c>
      <c r="D12" s="42">
        <f t="shared" si="1"/>
        <v>59223813</v>
      </c>
      <c r="E12" s="43">
        <f>SUM(E8:E11)</f>
        <v>1</v>
      </c>
      <c r="F12" s="42">
        <f t="shared" si="1"/>
        <v>25614001255</v>
      </c>
      <c r="G12" s="43">
        <f>SUM(G8:G11)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74" t="s">
        <v>29</v>
      </c>
      <c r="C14" s="74"/>
      <c r="D14" s="74"/>
      <c r="E14" s="74"/>
      <c r="F14" s="7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0</v>
      </c>
      <c r="C17" s="45"/>
      <c r="D17" s="39">
        <v>4217</v>
      </c>
      <c r="E17" s="45"/>
      <c r="F17" s="39">
        <v>4833</v>
      </c>
      <c r="G17" s="45"/>
      <c r="H17" s="50">
        <v>0</v>
      </c>
    </row>
    <row r="18" spans="1:8" x14ac:dyDescent="0.2">
      <c r="A18" s="13" t="s">
        <v>32</v>
      </c>
      <c r="B18" s="39">
        <v>0</v>
      </c>
      <c r="C18" s="45"/>
      <c r="D18" s="39">
        <v>963</v>
      </c>
      <c r="E18" s="45"/>
      <c r="F18" s="39">
        <v>991</v>
      </c>
      <c r="G18" s="45"/>
      <c r="H18" s="50">
        <v>0</v>
      </c>
    </row>
    <row r="19" spans="1:8" x14ac:dyDescent="0.2">
      <c r="A19" s="13" t="s">
        <v>33</v>
      </c>
      <c r="B19" s="39">
        <v>0</v>
      </c>
      <c r="C19" s="45"/>
      <c r="D19" s="39">
        <v>613</v>
      </c>
      <c r="E19" s="45"/>
      <c r="F19" s="39">
        <v>222</v>
      </c>
      <c r="G19" s="45"/>
      <c r="H19" s="50">
        <v>0</v>
      </c>
    </row>
    <row r="20" spans="1:8" x14ac:dyDescent="0.2">
      <c r="A20" s="13" t="s">
        <v>34</v>
      </c>
      <c r="B20" s="39">
        <v>0</v>
      </c>
      <c r="C20" s="45"/>
      <c r="D20" s="39">
        <v>488</v>
      </c>
      <c r="E20" s="45"/>
      <c r="F20" s="39">
        <v>582</v>
      </c>
      <c r="G20" s="45"/>
      <c r="H20" s="50">
        <v>0</v>
      </c>
    </row>
    <row r="21" spans="1:8" ht="15.75" x14ac:dyDescent="0.25">
      <c r="A21" s="13" t="s">
        <v>35</v>
      </c>
      <c r="B21" s="39">
        <v>0</v>
      </c>
      <c r="C21" s="45"/>
      <c r="D21" s="39">
        <v>450</v>
      </c>
      <c r="E21" s="45"/>
      <c r="F21" s="39">
        <v>234</v>
      </c>
      <c r="G21" s="51" t="s">
        <v>50</v>
      </c>
      <c r="H21" s="50">
        <v>0</v>
      </c>
    </row>
    <row r="22" spans="1:8" x14ac:dyDescent="0.2">
      <c r="A22" s="13" t="s">
        <v>36</v>
      </c>
      <c r="B22" s="39">
        <v>0</v>
      </c>
      <c r="C22" s="45"/>
      <c r="D22" s="39">
        <v>539</v>
      </c>
      <c r="E22" s="45"/>
      <c r="F22" s="39">
        <v>518</v>
      </c>
      <c r="G22" s="45"/>
      <c r="H22" s="50">
        <v>0</v>
      </c>
    </row>
    <row r="23" spans="1:8" x14ac:dyDescent="0.2">
      <c r="A23" s="13" t="s">
        <v>37</v>
      </c>
      <c r="B23" s="39">
        <v>0</v>
      </c>
      <c r="C23" s="45"/>
      <c r="D23" s="39">
        <v>758</v>
      </c>
      <c r="E23" s="45"/>
      <c r="F23" s="39">
        <v>925</v>
      </c>
      <c r="G23" s="45"/>
      <c r="H23" s="50">
        <v>0</v>
      </c>
    </row>
    <row r="24" spans="1:8" x14ac:dyDescent="0.2">
      <c r="A24" s="13" t="s">
        <v>38</v>
      </c>
      <c r="B24" s="39">
        <v>0</v>
      </c>
      <c r="C24" s="45"/>
      <c r="D24" s="39">
        <v>212</v>
      </c>
      <c r="E24" s="45"/>
      <c r="F24" s="39">
        <v>219</v>
      </c>
      <c r="G24" s="45"/>
      <c r="H24" s="50">
        <v>0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0</v>
      </c>
      <c r="C26" s="52"/>
      <c r="D26" s="42">
        <f>SUM(D17:D25)</f>
        <v>8240</v>
      </c>
      <c r="E26" s="52"/>
      <c r="F26" s="42">
        <f>SUM(F17:F25)</f>
        <v>8524</v>
      </c>
      <c r="G26" s="52"/>
      <c r="H26" s="53">
        <f>SUM(H17:H25)</f>
        <v>0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0</v>
      </c>
      <c r="C29" s="39" t="s">
        <v>46</v>
      </c>
      <c r="D29" s="39">
        <v>3581</v>
      </c>
      <c r="E29" s="39"/>
      <c r="F29" s="39">
        <v>4051</v>
      </c>
      <c r="G29" s="39"/>
      <c r="H29" s="50">
        <v>0</v>
      </c>
    </row>
    <row r="30" spans="1:8" x14ac:dyDescent="0.2">
      <c r="A30" s="13" t="s">
        <v>53</v>
      </c>
      <c r="B30" s="39">
        <v>0</v>
      </c>
      <c r="C30" s="39"/>
      <c r="D30" s="39">
        <v>4465</v>
      </c>
      <c r="E30" s="39"/>
      <c r="F30" s="39">
        <v>4912</v>
      </c>
      <c r="G30" s="39"/>
      <c r="H30" s="50">
        <v>0</v>
      </c>
    </row>
    <row r="31" spans="1:8" x14ac:dyDescent="0.2">
      <c r="A31" s="13" t="s">
        <v>41</v>
      </c>
      <c r="B31" s="39">
        <v>0</v>
      </c>
      <c r="C31" s="39"/>
      <c r="D31" s="39">
        <v>5898</v>
      </c>
      <c r="E31" s="39"/>
      <c r="F31" s="39">
        <v>7559</v>
      </c>
      <c r="G31" s="39"/>
      <c r="H31" s="50">
        <v>0</v>
      </c>
    </row>
    <row r="32" spans="1:8" x14ac:dyDescent="0.2">
      <c r="A32" s="13" t="s">
        <v>85</v>
      </c>
      <c r="B32" s="39">
        <v>0</v>
      </c>
      <c r="C32" s="39"/>
      <c r="D32" s="39">
        <v>2870</v>
      </c>
      <c r="E32" s="39"/>
      <c r="F32" s="39">
        <v>4201</v>
      </c>
      <c r="G32" s="39"/>
      <c r="H32" s="50">
        <v>0</v>
      </c>
    </row>
    <row r="33" spans="1:8" ht="15.75" thickBot="1" x14ac:dyDescent="0.25">
      <c r="A33" s="18" t="s">
        <v>79</v>
      </c>
      <c r="B33" s="54" t="s">
        <v>47</v>
      </c>
      <c r="C33" s="54"/>
      <c r="D33" s="54" t="s">
        <v>47</v>
      </c>
      <c r="E33" s="54"/>
      <c r="F33" s="54" t="s">
        <v>47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0</v>
      </c>
      <c r="C36" s="39"/>
      <c r="D36" s="39">
        <v>1249692</v>
      </c>
      <c r="E36" s="39"/>
      <c r="F36" s="39"/>
      <c r="G36" s="39"/>
      <c r="H36" s="50"/>
    </row>
    <row r="37" spans="1:8" x14ac:dyDescent="0.2">
      <c r="A37" s="13" t="s">
        <v>43</v>
      </c>
      <c r="B37" s="39">
        <v>0</v>
      </c>
      <c r="C37" s="39"/>
      <c r="D37" s="39">
        <v>561773</v>
      </c>
      <c r="E37" s="39"/>
      <c r="F37" s="39"/>
      <c r="G37" s="39"/>
      <c r="H37" s="50"/>
    </row>
    <row r="38" spans="1:8" x14ac:dyDescent="0.2">
      <c r="A38" s="13" t="s">
        <v>44</v>
      </c>
      <c r="B38" s="39">
        <v>0</v>
      </c>
      <c r="C38" s="39"/>
      <c r="D38" s="39">
        <v>1041644</v>
      </c>
      <c r="E38" s="39"/>
      <c r="F38" s="39"/>
      <c r="G38" s="39"/>
      <c r="H38" s="50"/>
    </row>
    <row r="39" spans="1:8" x14ac:dyDescent="0.2">
      <c r="A39" s="13"/>
      <c r="B39" s="45"/>
      <c r="C39" s="45"/>
      <c r="D39" s="45"/>
      <c r="E39" s="45"/>
      <c r="F39" s="45"/>
      <c r="G39" s="45"/>
      <c r="H39" s="41"/>
    </row>
    <row r="40" spans="1:8" ht="16.5" thickBot="1" x14ac:dyDescent="0.3">
      <c r="A40" s="17" t="s">
        <v>27</v>
      </c>
      <c r="B40" s="42">
        <f>SUM(B36:B39)</f>
        <v>0</v>
      </c>
      <c r="C40" s="52" t="s">
        <v>50</v>
      </c>
      <c r="D40" s="42">
        <f>SUM(D36:D39)</f>
        <v>2853109</v>
      </c>
      <c r="E40" s="52"/>
      <c r="F40" s="52"/>
      <c r="G40" s="52"/>
      <c r="H40" s="56"/>
    </row>
    <row r="41" spans="1:8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8" ht="16.5" thickBot="1" x14ac:dyDescent="0.3">
      <c r="A42" s="17" t="s">
        <v>45</v>
      </c>
      <c r="B42" s="42">
        <v>0</v>
      </c>
      <c r="C42" s="52"/>
      <c r="D42" s="42">
        <v>32106</v>
      </c>
      <c r="E42" s="52"/>
      <c r="F42" s="52"/>
      <c r="G42" s="52"/>
      <c r="H42" s="56"/>
    </row>
    <row r="43" spans="1:8" x14ac:dyDescent="0.2">
      <c r="B43" s="59"/>
      <c r="C43" s="59"/>
      <c r="D43" s="59"/>
      <c r="E43" s="59"/>
      <c r="F43" s="59"/>
      <c r="G43" s="59"/>
      <c r="H43" s="5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0</v>
      </c>
      <c r="C47" s="59"/>
      <c r="D47" s="60">
        <v>810747</v>
      </c>
      <c r="E47" s="59"/>
      <c r="F47" s="59"/>
      <c r="G47" s="59"/>
      <c r="H47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8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13" workbookViewId="0">
      <selection activeCell="B9" sqref="B9"/>
    </sheetView>
  </sheetViews>
  <sheetFormatPr defaultRowHeight="15" x14ac:dyDescent="0.2"/>
  <cols>
    <col min="1" max="1" width="50.42578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2.7109375" style="11" bestFit="1" customWidth="1"/>
    <col min="9" max="16384" width="9.140625" style="11"/>
  </cols>
  <sheetData>
    <row r="1" spans="1:8" ht="15.75" x14ac:dyDescent="0.25">
      <c r="A1" s="75" t="s">
        <v>16</v>
      </c>
      <c r="B1" s="76"/>
      <c r="C1" s="76"/>
      <c r="D1" s="76"/>
      <c r="E1" s="76"/>
      <c r="F1" s="76"/>
      <c r="G1" s="76"/>
      <c r="H1" s="77"/>
    </row>
    <row r="2" spans="1:8" ht="15.75" x14ac:dyDescent="0.25">
      <c r="A2" s="78" t="s">
        <v>97</v>
      </c>
      <c r="B2" s="79"/>
      <c r="C2" s="79"/>
      <c r="D2" s="79"/>
      <c r="E2" s="79"/>
      <c r="F2" s="79"/>
      <c r="G2" s="79"/>
      <c r="H2" s="80"/>
    </row>
    <row r="3" spans="1:8" ht="15.75" x14ac:dyDescent="0.25">
      <c r="A3" s="78" t="str">
        <f>'Data Entry'!$A$3</f>
        <v>2017-18 SCHOOL FINANCIAL REPORT</v>
      </c>
      <c r="B3" s="79"/>
      <c r="C3" s="79"/>
      <c r="D3" s="79"/>
      <c r="E3" s="79"/>
      <c r="F3" s="79"/>
      <c r="G3" s="79"/>
      <c r="H3" s="80"/>
    </row>
    <row r="4" spans="1:8" ht="15.75" x14ac:dyDescent="0.25">
      <c r="A4" s="78" t="s">
        <v>55</v>
      </c>
      <c r="B4" s="79"/>
      <c r="C4" s="79"/>
      <c r="D4" s="79"/>
      <c r="E4" s="79"/>
      <c r="F4" s="79"/>
      <c r="G4" s="79"/>
      <c r="H4" s="8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f>764230+824169</f>
        <v>1588399</v>
      </c>
      <c r="C8" s="40">
        <f>B8/B12</f>
        <v>0.128</v>
      </c>
      <c r="D8" s="39">
        <f>'Data Entry'!D8</f>
        <v>9547795</v>
      </c>
      <c r="E8" s="40">
        <f>'Data Entry'!E8</f>
        <v>0.16120000000000001</v>
      </c>
      <c r="F8" s="39">
        <f>'Data Entry'!F8</f>
        <v>3417824301</v>
      </c>
      <c r="G8" s="40">
        <f>'Data Entry'!G8</f>
        <v>0.13339999999999999</v>
      </c>
      <c r="H8" s="41"/>
    </row>
    <row r="9" spans="1:8" x14ac:dyDescent="0.2">
      <c r="A9" s="13" t="s">
        <v>24</v>
      </c>
      <c r="B9" s="39">
        <f>H26-B8-B10-B11</f>
        <v>10816790</v>
      </c>
      <c r="C9" s="40">
        <f>B9/B12</f>
        <v>0.87180000000000002</v>
      </c>
      <c r="D9" s="39">
        <f>'Data Entry'!D9</f>
        <v>49665295</v>
      </c>
      <c r="E9" s="40">
        <f>'Data Entry'!E9</f>
        <v>0.83860000000000001</v>
      </c>
      <c r="F9" s="39">
        <f>'Data Entry'!F9</f>
        <v>22171281118</v>
      </c>
      <c r="G9" s="40">
        <f>'Data Entry'!G9</f>
        <v>0.86560000000000004</v>
      </c>
      <c r="H9" s="41"/>
    </row>
    <row r="10" spans="1:8" x14ac:dyDescent="0.2">
      <c r="A10" s="13" t="s">
        <v>25</v>
      </c>
      <c r="B10" s="39">
        <v>2257</v>
      </c>
      <c r="C10" s="40">
        <v>0</v>
      </c>
      <c r="D10" s="39">
        <f>'Data Entry'!D10</f>
        <v>10723</v>
      </c>
      <c r="E10" s="40">
        <f>'Data Entry'!E10</f>
        <v>2.0000000000000001E-4</v>
      </c>
      <c r="F10" s="39">
        <f>'Data Entry'!F10</f>
        <v>5024625</v>
      </c>
      <c r="G10" s="40">
        <f>'Data Entry'!G10</f>
        <v>2.0000000000000001E-4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19871211</v>
      </c>
      <c r="G11" s="40">
        <f>'Data Entry'!G11</f>
        <v>8.0000000000000004E-4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12407446</v>
      </c>
      <c r="C12" s="43">
        <f t="shared" si="0"/>
        <v>0.99980000000000002</v>
      </c>
      <c r="D12" s="42">
        <f>'Data Entry'!D12</f>
        <v>59223813</v>
      </c>
      <c r="E12" s="43">
        <f>'Data Entry'!E12</f>
        <v>1</v>
      </c>
      <c r="F12" s="42">
        <f>'Data Entry'!F12</f>
        <v>25614001255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74" t="s">
        <v>29</v>
      </c>
      <c r="C14" s="74"/>
      <c r="D14" s="74"/>
      <c r="E14" s="74"/>
      <c r="F14" s="7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3926</v>
      </c>
      <c r="C17" s="45"/>
      <c r="D17" s="39">
        <f>'Data Entry'!D17</f>
        <v>4217</v>
      </c>
      <c r="E17" s="39"/>
      <c r="F17" s="39">
        <f>'Data Entry'!F17</f>
        <v>4833</v>
      </c>
      <c r="G17" s="45"/>
      <c r="H17" s="50">
        <v>6376101</v>
      </c>
    </row>
    <row r="18" spans="1:8" x14ac:dyDescent="0.2">
      <c r="A18" s="13" t="s">
        <v>32</v>
      </c>
      <c r="B18" s="39">
        <v>904</v>
      </c>
      <c r="C18" s="45" t="s">
        <v>4</v>
      </c>
      <c r="D18" s="39">
        <f>'Data Entry'!D18</f>
        <v>963</v>
      </c>
      <c r="E18" s="39"/>
      <c r="F18" s="39">
        <f>'Data Entry'!F18</f>
        <v>991</v>
      </c>
      <c r="G18" s="45"/>
      <c r="H18" s="50">
        <v>1468231</v>
      </c>
    </row>
    <row r="19" spans="1:8" x14ac:dyDescent="0.2">
      <c r="A19" s="13" t="s">
        <v>33</v>
      </c>
      <c r="B19" s="39">
        <v>352</v>
      </c>
      <c r="C19" s="45"/>
      <c r="D19" s="39">
        <f>'Data Entry'!D19</f>
        <v>613</v>
      </c>
      <c r="E19" s="39"/>
      <c r="F19" s="39">
        <f>'Data Entry'!F19</f>
        <v>222</v>
      </c>
      <c r="G19" s="45"/>
      <c r="H19" s="50">
        <v>572400</v>
      </c>
    </row>
    <row r="20" spans="1:8" x14ac:dyDescent="0.2">
      <c r="A20" s="13" t="s">
        <v>34</v>
      </c>
      <c r="B20" s="39">
        <v>434</v>
      </c>
      <c r="C20" s="45" t="s">
        <v>4</v>
      </c>
      <c r="D20" s="39">
        <f>'Data Entry'!D20</f>
        <v>488</v>
      </c>
      <c r="E20" s="39"/>
      <c r="F20" s="39">
        <f>'Data Entry'!F20</f>
        <v>582</v>
      </c>
      <c r="G20" s="45"/>
      <c r="H20" s="50">
        <v>705536</v>
      </c>
    </row>
    <row r="21" spans="1:8" ht="15.75" x14ac:dyDescent="0.25">
      <c r="A21" s="13" t="s">
        <v>35</v>
      </c>
      <c r="B21" s="39">
        <v>417</v>
      </c>
      <c r="C21" s="45"/>
      <c r="D21" s="39">
        <f>'Data Entry'!D21</f>
        <v>450</v>
      </c>
      <c r="E21" s="39"/>
      <c r="F21" s="39">
        <f>'Data Entry'!F21</f>
        <v>234</v>
      </c>
      <c r="G21" s="51" t="s">
        <v>50</v>
      </c>
      <c r="H21" s="50">
        <v>676687</v>
      </c>
    </row>
    <row r="22" spans="1:8" x14ac:dyDescent="0.2">
      <c r="A22" s="13" t="s">
        <v>36</v>
      </c>
      <c r="B22" s="39">
        <v>507</v>
      </c>
      <c r="C22" s="45"/>
      <c r="D22" s="39">
        <f>'Data Entry'!D22</f>
        <v>539</v>
      </c>
      <c r="E22" s="39"/>
      <c r="F22" s="39">
        <f>'Data Entry'!F22</f>
        <v>518</v>
      </c>
      <c r="G22" s="45"/>
      <c r="H22" s="50">
        <v>824169</v>
      </c>
    </row>
    <row r="23" spans="1:8" x14ac:dyDescent="0.2">
      <c r="A23" s="13" t="s">
        <v>37</v>
      </c>
      <c r="B23" s="39">
        <v>849</v>
      </c>
      <c r="C23" s="45"/>
      <c r="D23" s="39">
        <f>'Data Entry'!D23</f>
        <v>758</v>
      </c>
      <c r="E23" s="39"/>
      <c r="F23" s="39">
        <f>'Data Entry'!F23</f>
        <v>925</v>
      </c>
      <c r="G23" s="45"/>
      <c r="H23" s="50">
        <v>1378080</v>
      </c>
    </row>
    <row r="24" spans="1:8" x14ac:dyDescent="0.2">
      <c r="A24" s="13" t="s">
        <v>38</v>
      </c>
      <c r="B24" s="39">
        <v>250</v>
      </c>
      <c r="C24" s="45"/>
      <c r="D24" s="39">
        <f>'Data Entry'!D24</f>
        <v>212</v>
      </c>
      <c r="E24" s="39"/>
      <c r="F24" s="39">
        <f>'Data Entry'!F24</f>
        <v>219</v>
      </c>
      <c r="G24" s="45"/>
      <c r="H24" s="50">
        <v>406242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7639</v>
      </c>
      <c r="C26" s="52"/>
      <c r="D26" s="42">
        <f>SUM(D17:D25)</f>
        <v>8240</v>
      </c>
      <c r="E26" s="52"/>
      <c r="F26" s="42">
        <f>SUM(F17:F25)</f>
        <v>8524</v>
      </c>
      <c r="G26" s="52"/>
      <c r="H26" s="53">
        <f>SUM(H17:H25)</f>
        <v>12407446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3431</v>
      </c>
      <c r="C29" s="39" t="s">
        <v>46</v>
      </c>
      <c r="D29" s="39">
        <f>'Data Entry'!D29</f>
        <v>3581</v>
      </c>
      <c r="E29" s="39"/>
      <c r="F29" s="39">
        <f>'Data Entry'!F29</f>
        <v>4051</v>
      </c>
      <c r="G29" s="39"/>
      <c r="H29" s="50">
        <v>3781627</v>
      </c>
    </row>
    <row r="30" spans="1:8" x14ac:dyDescent="0.2">
      <c r="A30" s="13" t="s">
        <v>53</v>
      </c>
      <c r="B30" s="39">
        <v>5429</v>
      </c>
      <c r="C30" s="39"/>
      <c r="D30" s="39">
        <f>'Data Entry'!D30</f>
        <v>4465</v>
      </c>
      <c r="E30" s="39"/>
      <c r="F30" s="39">
        <f>'Data Entry'!F30</f>
        <v>4912</v>
      </c>
      <c r="G30" s="39"/>
      <c r="H30" s="50">
        <v>85988</v>
      </c>
    </row>
    <row r="31" spans="1:8" x14ac:dyDescent="0.2">
      <c r="A31" s="13" t="s">
        <v>41</v>
      </c>
      <c r="B31" s="39">
        <v>5605</v>
      </c>
      <c r="C31" s="39"/>
      <c r="D31" s="39">
        <f>'Data Entry'!D31</f>
        <v>5898</v>
      </c>
      <c r="E31" s="39"/>
      <c r="F31" s="39">
        <f>'Data Entry'!F31</f>
        <v>7559</v>
      </c>
      <c r="G31" s="39"/>
      <c r="H31" s="50">
        <v>1980430</v>
      </c>
    </row>
    <row r="32" spans="1:8" x14ac:dyDescent="0.2">
      <c r="A32" s="13" t="s">
        <v>85</v>
      </c>
      <c r="B32" s="39">
        <v>3457</v>
      </c>
      <c r="C32" s="39"/>
      <c r="D32" s="39">
        <f>'Data Entry'!D32</f>
        <v>2870</v>
      </c>
      <c r="E32" s="39"/>
      <c r="F32" s="39">
        <f>'Data Entry'!F32</f>
        <v>4201</v>
      </c>
      <c r="G32" s="39"/>
      <c r="H32" s="50">
        <v>528056</v>
      </c>
    </row>
    <row r="33" spans="1:8" ht="15.75" thickBot="1" x14ac:dyDescent="0.25">
      <c r="A33" s="18" t="s">
        <v>81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296396</v>
      </c>
      <c r="C36" s="39"/>
      <c r="D36" s="39">
        <f>'Data Entry'!D36</f>
        <v>1249692</v>
      </c>
      <c r="E36" s="39"/>
      <c r="F36" s="39"/>
      <c r="G36" s="39"/>
      <c r="H36" s="50"/>
    </row>
    <row r="37" spans="1:8" x14ac:dyDescent="0.2">
      <c r="A37" s="13" t="s">
        <v>43</v>
      </c>
      <c r="B37" s="39">
        <v>133239</v>
      </c>
      <c r="C37" s="39"/>
      <c r="D37" s="39">
        <f>'Data Entry'!D37</f>
        <v>561773</v>
      </c>
      <c r="E37" s="39"/>
      <c r="F37" s="39"/>
      <c r="G37" s="39"/>
      <c r="H37" s="50"/>
    </row>
    <row r="38" spans="1:8" x14ac:dyDescent="0.2">
      <c r="A38" s="13" t="s">
        <v>44</v>
      </c>
      <c r="B38" s="39">
        <v>247052</v>
      </c>
      <c r="C38" s="39"/>
      <c r="D38" s="39">
        <f>'Data Entry'!D38</f>
        <v>1041644</v>
      </c>
      <c r="E38" s="39"/>
      <c r="F38" s="39"/>
      <c r="G38" s="39"/>
      <c r="H38" s="50"/>
    </row>
    <row r="39" spans="1:8" x14ac:dyDescent="0.2">
      <c r="A39" s="13"/>
      <c r="B39" s="45"/>
      <c r="C39" s="45"/>
      <c r="D39" s="45"/>
      <c r="E39" s="45"/>
      <c r="F39" s="45"/>
      <c r="G39" s="45"/>
      <c r="H39" s="41"/>
    </row>
    <row r="40" spans="1:8" ht="16.5" thickBot="1" x14ac:dyDescent="0.3">
      <c r="A40" s="17" t="s">
        <v>27</v>
      </c>
      <c r="B40" s="42">
        <f>SUM(B36:B39)</f>
        <v>676687</v>
      </c>
      <c r="C40" s="52" t="s">
        <v>50</v>
      </c>
      <c r="D40" s="42">
        <f>SUM(D36:D39)</f>
        <v>2853109</v>
      </c>
      <c r="E40" s="52"/>
      <c r="F40" s="52"/>
      <c r="G40" s="52"/>
      <c r="H40" s="56"/>
    </row>
    <row r="41" spans="1:8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8" ht="16.5" thickBot="1" x14ac:dyDescent="0.3">
      <c r="A42" s="17" t="s">
        <v>45</v>
      </c>
      <c r="B42" s="42">
        <v>5197</v>
      </c>
      <c r="C42" s="52"/>
      <c r="D42" s="42">
        <f>'Data Entry'!D42</f>
        <v>32106</v>
      </c>
      <c r="E42" s="52"/>
      <c r="F42" s="52"/>
      <c r="G42" s="52"/>
      <c r="H42" s="56"/>
    </row>
    <row r="43" spans="1:8" x14ac:dyDescent="0.2">
      <c r="B43" s="59"/>
      <c r="C43" s="59"/>
      <c r="D43" s="59"/>
      <c r="E43" s="59"/>
      <c r="F43" s="59"/>
      <c r="G43" s="59"/>
      <c r="H43" s="5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204470</v>
      </c>
      <c r="C47" s="60"/>
      <c r="D47" s="60">
        <f>'Data Entry'!$D$47</f>
        <v>810747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13" workbookViewId="0">
      <selection activeCell="B11" sqref="B11"/>
    </sheetView>
  </sheetViews>
  <sheetFormatPr defaultRowHeight="15" x14ac:dyDescent="0.2"/>
  <cols>
    <col min="1" max="1" width="49.5703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75" t="s">
        <v>16</v>
      </c>
      <c r="B1" s="76"/>
      <c r="C1" s="76"/>
      <c r="D1" s="76"/>
      <c r="E1" s="76"/>
      <c r="F1" s="76"/>
      <c r="G1" s="76"/>
      <c r="H1" s="77"/>
    </row>
    <row r="2" spans="1:8" ht="15.75" x14ac:dyDescent="0.25">
      <c r="A2" s="78" t="s">
        <v>97</v>
      </c>
      <c r="B2" s="79"/>
      <c r="C2" s="79"/>
      <c r="D2" s="79"/>
      <c r="E2" s="79"/>
      <c r="F2" s="79"/>
      <c r="G2" s="79"/>
      <c r="H2" s="80"/>
    </row>
    <row r="3" spans="1:8" ht="15.75" x14ac:dyDescent="0.25">
      <c r="A3" s="78" t="str">
        <f>'Data Entry'!$A$3</f>
        <v>2017-18 SCHOOL FINANCIAL REPORT</v>
      </c>
      <c r="B3" s="79"/>
      <c r="C3" s="79"/>
      <c r="D3" s="79"/>
      <c r="E3" s="79"/>
      <c r="F3" s="79"/>
      <c r="G3" s="79"/>
      <c r="H3" s="80"/>
    </row>
    <row r="4" spans="1:8" ht="15.75" x14ac:dyDescent="0.25">
      <c r="A4" s="78" t="s">
        <v>71</v>
      </c>
      <c r="B4" s="79"/>
      <c r="C4" s="79"/>
      <c r="D4" s="79"/>
      <c r="E4" s="79"/>
      <c r="F4" s="79"/>
      <c r="G4" s="79"/>
      <c r="H4" s="8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f>357152+280513</f>
        <v>637665</v>
      </c>
      <c r="C8" s="40">
        <f>B8/B12</f>
        <v>0.1434</v>
      </c>
      <c r="D8" s="39">
        <f>'Data Entry'!D8</f>
        <v>9547795</v>
      </c>
      <c r="E8" s="40">
        <f>'Data Entry'!E8</f>
        <v>0.16120000000000001</v>
      </c>
      <c r="F8" s="39">
        <f>'Data Entry'!F8</f>
        <v>3417824301</v>
      </c>
      <c r="G8" s="40">
        <f>'Data Entry'!G8</f>
        <v>0.13339999999999999</v>
      </c>
      <c r="H8" s="41"/>
    </row>
    <row r="9" spans="1:8" x14ac:dyDescent="0.2">
      <c r="A9" s="13" t="s">
        <v>24</v>
      </c>
      <c r="B9" s="39">
        <f>H26-B8-B10-B11</f>
        <v>3810154</v>
      </c>
      <c r="C9" s="40">
        <f>B9/B12</f>
        <v>0.85660000000000003</v>
      </c>
      <c r="D9" s="39">
        <f>'Data Entry'!D9</f>
        <v>49665295</v>
      </c>
      <c r="E9" s="40">
        <f>'Data Entry'!E9</f>
        <v>0.83860000000000001</v>
      </c>
      <c r="F9" s="39">
        <f>'Data Entry'!F9</f>
        <v>22171281118</v>
      </c>
      <c r="G9" s="40">
        <f>'Data Entry'!G9</f>
        <v>0.86560000000000004</v>
      </c>
      <c r="H9" s="41"/>
    </row>
    <row r="10" spans="1:8" x14ac:dyDescent="0.2">
      <c r="A10" s="13" t="s">
        <v>25</v>
      </c>
      <c r="B10" s="39">
        <v>0</v>
      </c>
      <c r="C10" s="40">
        <f>B10/B12</f>
        <v>0</v>
      </c>
      <c r="D10" s="39">
        <f>'Data Entry'!D10</f>
        <v>10723</v>
      </c>
      <c r="E10" s="40">
        <f>'Data Entry'!E10</f>
        <v>2.0000000000000001E-4</v>
      </c>
      <c r="F10" s="39">
        <f>'Data Entry'!F10</f>
        <v>5024625</v>
      </c>
      <c r="G10" s="40">
        <f>'Data Entry'!G10</f>
        <v>2.0000000000000001E-4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19871211</v>
      </c>
      <c r="G11" s="40">
        <f>'Data Entry'!G11</f>
        <v>8.0000000000000004E-4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4447819</v>
      </c>
      <c r="C12" s="43">
        <f t="shared" si="0"/>
        <v>1</v>
      </c>
      <c r="D12" s="42">
        <f>'Data Entry'!D12</f>
        <v>59223813</v>
      </c>
      <c r="E12" s="43">
        <f>'Data Entry'!E12</f>
        <v>1</v>
      </c>
      <c r="F12" s="42">
        <f>'Data Entry'!F12</f>
        <v>25614001255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74" t="s">
        <v>29</v>
      </c>
      <c r="C14" s="74"/>
      <c r="D14" s="74"/>
      <c r="E14" s="74"/>
      <c r="F14" s="7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4449</v>
      </c>
      <c r="C17" s="45"/>
      <c r="D17" s="39">
        <f>'Data Entry'!D17</f>
        <v>4217</v>
      </c>
      <c r="E17" s="39"/>
      <c r="F17" s="39">
        <f>'Data Entry'!F17</f>
        <v>4833</v>
      </c>
      <c r="G17" s="45"/>
      <c r="H17" s="50">
        <v>2268283</v>
      </c>
    </row>
    <row r="18" spans="1:8" x14ac:dyDescent="0.2">
      <c r="A18" s="13" t="s">
        <v>32</v>
      </c>
      <c r="B18" s="39">
        <v>1078</v>
      </c>
      <c r="C18" s="45" t="s">
        <v>4</v>
      </c>
      <c r="D18" s="39">
        <f>'Data Entry'!D18</f>
        <v>963</v>
      </c>
      <c r="E18" s="39"/>
      <c r="F18" s="39">
        <f>'Data Entry'!F18</f>
        <v>991</v>
      </c>
      <c r="G18" s="45"/>
      <c r="H18" s="50">
        <v>549870</v>
      </c>
    </row>
    <row r="19" spans="1:8" x14ac:dyDescent="0.2">
      <c r="A19" s="13" t="s">
        <v>33</v>
      </c>
      <c r="B19" s="39">
        <v>401</v>
      </c>
      <c r="C19" s="45"/>
      <c r="D19" s="39">
        <f>'Data Entry'!D19</f>
        <v>613</v>
      </c>
      <c r="E19" s="39"/>
      <c r="F19" s="39">
        <f>'Data Entry'!F19</f>
        <v>222</v>
      </c>
      <c r="G19" s="45"/>
      <c r="H19" s="50">
        <v>204691</v>
      </c>
    </row>
    <row r="20" spans="1:8" x14ac:dyDescent="0.2">
      <c r="A20" s="13" t="s">
        <v>34</v>
      </c>
      <c r="B20" s="39">
        <v>636</v>
      </c>
      <c r="C20" s="45" t="s">
        <v>4</v>
      </c>
      <c r="D20" s="39">
        <f>'Data Entry'!D20</f>
        <v>488</v>
      </c>
      <c r="E20" s="39"/>
      <c r="F20" s="39">
        <f>'Data Entry'!F20</f>
        <v>582</v>
      </c>
      <c r="G20" s="45"/>
      <c r="H20" s="50">
        <v>324176</v>
      </c>
    </row>
    <row r="21" spans="1:8" ht="15.75" x14ac:dyDescent="0.25">
      <c r="A21" s="13" t="s">
        <v>35</v>
      </c>
      <c r="B21" s="39">
        <v>559</v>
      </c>
      <c r="C21" s="45"/>
      <c r="D21" s="39">
        <f>'Data Entry'!D21</f>
        <v>450</v>
      </c>
      <c r="E21" s="39"/>
      <c r="F21" s="39">
        <f>'Data Entry'!F21</f>
        <v>234</v>
      </c>
      <c r="G21" s="51" t="s">
        <v>50</v>
      </c>
      <c r="H21" s="50">
        <v>285107</v>
      </c>
    </row>
    <row r="22" spans="1:8" x14ac:dyDescent="0.2">
      <c r="A22" s="13" t="s">
        <v>36</v>
      </c>
      <c r="B22" s="39">
        <v>550</v>
      </c>
      <c r="C22" s="45"/>
      <c r="D22" s="39">
        <f>'Data Entry'!D22</f>
        <v>539</v>
      </c>
      <c r="E22" s="39"/>
      <c r="F22" s="39">
        <f>'Data Entry'!F22</f>
        <v>518</v>
      </c>
      <c r="G22" s="45"/>
      <c r="H22" s="50">
        <v>280513</v>
      </c>
    </row>
    <row r="23" spans="1:8" x14ac:dyDescent="0.2">
      <c r="A23" s="13" t="s">
        <v>37</v>
      </c>
      <c r="B23" s="39">
        <v>824</v>
      </c>
      <c r="C23" s="45"/>
      <c r="D23" s="39">
        <f>'Data Entry'!D23</f>
        <v>758</v>
      </c>
      <c r="E23" s="39"/>
      <c r="F23" s="39">
        <f>'Data Entry'!F23</f>
        <v>925</v>
      </c>
      <c r="G23" s="45"/>
      <c r="H23" s="50">
        <v>420011</v>
      </c>
    </row>
    <row r="24" spans="1:8" x14ac:dyDescent="0.2">
      <c r="A24" s="13" t="s">
        <v>38</v>
      </c>
      <c r="B24" s="39">
        <v>226</v>
      </c>
      <c r="C24" s="45"/>
      <c r="D24" s="39">
        <f>'Data Entry'!D24</f>
        <v>212</v>
      </c>
      <c r="E24" s="39"/>
      <c r="F24" s="39">
        <f>'Data Entry'!F24</f>
        <v>219</v>
      </c>
      <c r="G24" s="45"/>
      <c r="H24" s="50">
        <v>115168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8723</v>
      </c>
      <c r="C26" s="52"/>
      <c r="D26" s="42">
        <f>SUM(D17:D25)</f>
        <v>8240</v>
      </c>
      <c r="E26" s="52"/>
      <c r="F26" s="42">
        <f>SUM(F17:F25)</f>
        <v>8524</v>
      </c>
      <c r="G26" s="52"/>
      <c r="H26" s="53">
        <f>SUM(H17:H25)</f>
        <v>4447819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3655</v>
      </c>
      <c r="C29" s="39" t="s">
        <v>46</v>
      </c>
      <c r="D29" s="39">
        <f>'Data Entry'!D29</f>
        <v>3581</v>
      </c>
      <c r="E29" s="39"/>
      <c r="F29" s="39">
        <f>'Data Entry'!F29</f>
        <v>4051</v>
      </c>
      <c r="G29" s="39"/>
      <c r="H29" s="50">
        <v>1196605</v>
      </c>
    </row>
    <row r="30" spans="1:8" x14ac:dyDescent="0.2">
      <c r="A30" s="13" t="s">
        <v>53</v>
      </c>
      <c r="B30" s="39">
        <v>4374</v>
      </c>
      <c r="C30" s="39"/>
      <c r="D30" s="39">
        <f>'Data Entry'!D30</f>
        <v>4465</v>
      </c>
      <c r="E30" s="39"/>
      <c r="F30" s="39">
        <f>'Data Entry'!F30</f>
        <v>4912</v>
      </c>
      <c r="G30" s="39"/>
      <c r="H30" s="50">
        <v>196707</v>
      </c>
    </row>
    <row r="31" spans="1:8" x14ac:dyDescent="0.2">
      <c r="A31" s="13" t="s">
        <v>41</v>
      </c>
      <c r="B31" s="39">
        <v>6366</v>
      </c>
      <c r="C31" s="39"/>
      <c r="D31" s="39">
        <f>'Data Entry'!D31</f>
        <v>5898</v>
      </c>
      <c r="E31" s="39"/>
      <c r="F31" s="39">
        <f>'Data Entry'!F31</f>
        <v>7559</v>
      </c>
      <c r="G31" s="39"/>
      <c r="H31" s="50">
        <v>874971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2870</v>
      </c>
      <c r="E32" s="39"/>
      <c r="F32" s="39">
        <f>'Data Entry'!F32</f>
        <v>4201</v>
      </c>
      <c r="G32" s="39"/>
      <c r="H32" s="50">
        <v>0</v>
      </c>
    </row>
    <row r="33" spans="1:8" ht="15.75" thickBot="1" x14ac:dyDescent="0.25">
      <c r="A33" s="18" t="s">
        <v>82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124880</v>
      </c>
      <c r="C36" s="39"/>
      <c r="D36" s="39">
        <f>'Data Entry'!D36</f>
        <v>1249692</v>
      </c>
      <c r="E36" s="39"/>
      <c r="F36" s="39"/>
      <c r="G36" s="39"/>
      <c r="H36" s="50"/>
    </row>
    <row r="37" spans="1:8" x14ac:dyDescent="0.2">
      <c r="A37" s="13" t="s">
        <v>43</v>
      </c>
      <c r="B37" s="39">
        <v>56137</v>
      </c>
      <c r="C37" s="39"/>
      <c r="D37" s="39">
        <f>'Data Entry'!D37</f>
        <v>561773</v>
      </c>
      <c r="E37" s="39"/>
      <c r="F37" s="39"/>
      <c r="G37" s="39"/>
      <c r="H37" s="50"/>
    </row>
    <row r="38" spans="1:8" x14ac:dyDescent="0.2">
      <c r="A38" s="13" t="s">
        <v>44</v>
      </c>
      <c r="B38" s="39">
        <v>104090</v>
      </c>
      <c r="C38" s="39"/>
      <c r="D38" s="39">
        <f>'Data Entry'!D38</f>
        <v>1041644</v>
      </c>
      <c r="E38" s="39"/>
      <c r="F38" s="39"/>
      <c r="G38" s="39"/>
      <c r="H38" s="50"/>
    </row>
    <row r="39" spans="1:8" x14ac:dyDescent="0.2">
      <c r="A39" s="13"/>
      <c r="B39" s="45"/>
      <c r="C39" s="45"/>
      <c r="D39" s="45"/>
      <c r="E39" s="45"/>
      <c r="F39" s="45"/>
      <c r="G39" s="45"/>
      <c r="H39" s="41"/>
    </row>
    <row r="40" spans="1:8" ht="16.5" thickBot="1" x14ac:dyDescent="0.3">
      <c r="A40" s="17" t="s">
        <v>27</v>
      </c>
      <c r="B40" s="42">
        <f>SUM(B36:B39)</f>
        <v>285107</v>
      </c>
      <c r="C40" s="52" t="s">
        <v>50</v>
      </c>
      <c r="D40" s="42">
        <f>SUM(D36:D39)</f>
        <v>2853109</v>
      </c>
      <c r="E40" s="52"/>
      <c r="F40" s="52"/>
      <c r="G40" s="52"/>
      <c r="H40" s="56"/>
    </row>
    <row r="41" spans="1:8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8" ht="16.5" thickBot="1" x14ac:dyDescent="0.3">
      <c r="A42" s="17" t="s">
        <v>45</v>
      </c>
      <c r="B42" s="42">
        <v>3961</v>
      </c>
      <c r="C42" s="52"/>
      <c r="D42" s="42">
        <f>'Data Entry'!D42</f>
        <v>32106</v>
      </c>
      <c r="E42" s="52"/>
      <c r="F42" s="52"/>
      <c r="G42" s="52"/>
      <c r="H42" s="56"/>
    </row>
    <row r="43" spans="1:8" x14ac:dyDescent="0.2">
      <c r="B43" s="59"/>
      <c r="C43" s="59"/>
      <c r="D43" s="59"/>
      <c r="E43" s="59"/>
      <c r="F43" s="59"/>
      <c r="G43" s="59"/>
      <c r="H43" s="5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77482</v>
      </c>
      <c r="C47" s="60"/>
      <c r="D47" s="60">
        <f>'Data Entry'!$D$47</f>
        <v>810747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opLeftCell="A7" workbookViewId="0">
      <selection activeCell="B10" sqref="B10"/>
    </sheetView>
  </sheetViews>
  <sheetFormatPr defaultRowHeight="15" x14ac:dyDescent="0.2"/>
  <cols>
    <col min="1" max="1" width="49.42578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75" t="s">
        <v>16</v>
      </c>
      <c r="B1" s="76"/>
      <c r="C1" s="76"/>
      <c r="D1" s="76"/>
      <c r="E1" s="76"/>
      <c r="F1" s="76"/>
      <c r="G1" s="76"/>
      <c r="H1" s="77"/>
    </row>
    <row r="2" spans="1:8" ht="15.75" x14ac:dyDescent="0.25">
      <c r="A2" s="78" t="s">
        <v>97</v>
      </c>
      <c r="B2" s="79"/>
      <c r="C2" s="79"/>
      <c r="D2" s="79"/>
      <c r="E2" s="79"/>
      <c r="F2" s="79"/>
      <c r="G2" s="79"/>
      <c r="H2" s="80"/>
    </row>
    <row r="3" spans="1:8" ht="15.75" x14ac:dyDescent="0.25">
      <c r="A3" s="78" t="str">
        <f>'Data Entry'!$A$3</f>
        <v>2017-18 SCHOOL FINANCIAL REPORT</v>
      </c>
      <c r="B3" s="79"/>
      <c r="C3" s="79"/>
      <c r="D3" s="79"/>
      <c r="E3" s="79"/>
      <c r="F3" s="79"/>
      <c r="G3" s="79"/>
      <c r="H3" s="80"/>
    </row>
    <row r="4" spans="1:8" ht="15.75" x14ac:dyDescent="0.25">
      <c r="A4" s="78" t="s">
        <v>73</v>
      </c>
      <c r="B4" s="79"/>
      <c r="C4" s="79"/>
      <c r="D4" s="79"/>
      <c r="E4" s="79"/>
      <c r="F4" s="79"/>
      <c r="G4" s="79"/>
      <c r="H4" s="8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f>228439+98003</f>
        <v>326442</v>
      </c>
      <c r="C8" s="40">
        <f>B8/B12</f>
        <v>0.17100000000000001</v>
      </c>
      <c r="D8" s="39">
        <f>'Data Entry'!D8</f>
        <v>9547795</v>
      </c>
      <c r="E8" s="40">
        <f>'Data Entry'!E8</f>
        <v>0.16120000000000001</v>
      </c>
      <c r="F8" s="39">
        <f>'Data Entry'!F8</f>
        <v>3417824301</v>
      </c>
      <c r="G8" s="40">
        <f>'Data Entry'!G8</f>
        <v>0.13339999999999999</v>
      </c>
      <c r="H8" s="41"/>
    </row>
    <row r="9" spans="1:8" x14ac:dyDescent="0.2">
      <c r="A9" s="13" t="s">
        <v>24</v>
      </c>
      <c r="B9" s="39">
        <f>H26-B8-B10-B11</f>
        <v>1582209</v>
      </c>
      <c r="C9" s="40">
        <f>B9/B12</f>
        <v>0.82889999999999997</v>
      </c>
      <c r="D9" s="39">
        <f>'Data Entry'!D9</f>
        <v>49665295</v>
      </c>
      <c r="E9" s="40">
        <f>'Data Entry'!E9</f>
        <v>0.83860000000000001</v>
      </c>
      <c r="F9" s="39">
        <f>'Data Entry'!F9</f>
        <v>22171281118</v>
      </c>
      <c r="G9" s="40">
        <f>'Data Entry'!G9</f>
        <v>0.86560000000000004</v>
      </c>
      <c r="H9" s="41"/>
    </row>
    <row r="10" spans="1:8" x14ac:dyDescent="0.2">
      <c r="A10" s="13" t="s">
        <v>25</v>
      </c>
      <c r="B10" s="39">
        <v>268</v>
      </c>
      <c r="C10" s="40">
        <v>0</v>
      </c>
      <c r="D10" s="39">
        <f>'Data Entry'!D10</f>
        <v>10723</v>
      </c>
      <c r="E10" s="40">
        <f>'Data Entry'!E10</f>
        <v>2.0000000000000001E-4</v>
      </c>
      <c r="F10" s="39">
        <f>'Data Entry'!F10</f>
        <v>5024625</v>
      </c>
      <c r="G10" s="40">
        <f>'Data Entry'!G10</f>
        <v>2.0000000000000001E-4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19871211</v>
      </c>
      <c r="G11" s="40">
        <f>'Data Entry'!G11</f>
        <v>8.0000000000000004E-4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1908919</v>
      </c>
      <c r="C12" s="43">
        <f t="shared" si="0"/>
        <v>0.99990000000000001</v>
      </c>
      <c r="D12" s="42">
        <f>'Data Entry'!D12</f>
        <v>59223813</v>
      </c>
      <c r="E12" s="43">
        <f>'Data Entry'!E12</f>
        <v>1</v>
      </c>
      <c r="F12" s="42">
        <f>'Data Entry'!F12</f>
        <v>25614001255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74" t="s">
        <v>29</v>
      </c>
      <c r="C14" s="74"/>
      <c r="D14" s="74"/>
      <c r="E14" s="74"/>
      <c r="F14" s="7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9837</v>
      </c>
      <c r="C17" s="45"/>
      <c r="D17" s="39">
        <f>'Data Entry'!D17</f>
        <v>4217</v>
      </c>
      <c r="E17" s="39"/>
      <c r="F17" s="39">
        <f>'Data Entry'!F17</f>
        <v>4833</v>
      </c>
      <c r="G17" s="45"/>
      <c r="H17" s="50">
        <v>910895</v>
      </c>
    </row>
    <row r="18" spans="1:8" x14ac:dyDescent="0.2">
      <c r="A18" s="13" t="s">
        <v>32</v>
      </c>
      <c r="B18" s="39">
        <v>3502</v>
      </c>
      <c r="C18" s="45" t="s">
        <v>4</v>
      </c>
      <c r="D18" s="39">
        <f>'Data Entry'!D18</f>
        <v>963</v>
      </c>
      <c r="E18" s="39"/>
      <c r="F18" s="39">
        <f>'Data Entry'!F18</f>
        <v>991</v>
      </c>
      <c r="G18" s="45"/>
      <c r="H18" s="50">
        <v>324329</v>
      </c>
    </row>
    <row r="19" spans="1:8" x14ac:dyDescent="0.2">
      <c r="A19" s="13" t="s">
        <v>33</v>
      </c>
      <c r="B19" s="39">
        <v>1088</v>
      </c>
      <c r="C19" s="45"/>
      <c r="D19" s="39">
        <f>'Data Entry'!D19</f>
        <v>613</v>
      </c>
      <c r="E19" s="39"/>
      <c r="F19" s="39">
        <f>'Data Entry'!F19</f>
        <v>222</v>
      </c>
      <c r="G19" s="45"/>
      <c r="H19" s="50">
        <v>100783</v>
      </c>
    </row>
    <row r="20" spans="1:8" x14ac:dyDescent="0.2">
      <c r="A20" s="13" t="s">
        <v>34</v>
      </c>
      <c r="B20" s="39">
        <v>2044</v>
      </c>
      <c r="C20" s="45" t="s">
        <v>4</v>
      </c>
      <c r="D20" s="39">
        <f>'Data Entry'!D20</f>
        <v>488</v>
      </c>
      <c r="E20" s="39"/>
      <c r="F20" s="39">
        <f>'Data Entry'!F20</f>
        <v>582</v>
      </c>
      <c r="G20" s="45"/>
      <c r="H20" s="50">
        <v>189261</v>
      </c>
    </row>
    <row r="21" spans="1:8" ht="15.75" x14ac:dyDescent="0.25">
      <c r="A21" s="13" t="s">
        <v>35</v>
      </c>
      <c r="B21" s="39">
        <v>352</v>
      </c>
      <c r="C21" s="45"/>
      <c r="D21" s="39">
        <f>'Data Entry'!D21</f>
        <v>450</v>
      </c>
      <c r="E21" s="39"/>
      <c r="F21" s="39">
        <f>'Data Entry'!F21</f>
        <v>234</v>
      </c>
      <c r="G21" s="51" t="s">
        <v>50</v>
      </c>
      <c r="H21" s="50">
        <v>32601</v>
      </c>
    </row>
    <row r="22" spans="1:8" x14ac:dyDescent="0.2">
      <c r="A22" s="13" t="s">
        <v>36</v>
      </c>
      <c r="B22" s="39">
        <v>1058</v>
      </c>
      <c r="C22" s="45"/>
      <c r="D22" s="39">
        <f>'Data Entry'!D22</f>
        <v>539</v>
      </c>
      <c r="E22" s="39"/>
      <c r="F22" s="39">
        <f>'Data Entry'!F22</f>
        <v>518</v>
      </c>
      <c r="G22" s="45"/>
      <c r="H22" s="50">
        <v>98003</v>
      </c>
    </row>
    <row r="23" spans="1:8" x14ac:dyDescent="0.2">
      <c r="A23" s="13" t="s">
        <v>37</v>
      </c>
      <c r="B23" s="39">
        <v>2263</v>
      </c>
      <c r="C23" s="45"/>
      <c r="D23" s="39">
        <f>'Data Entry'!D23</f>
        <v>758</v>
      </c>
      <c r="E23" s="39"/>
      <c r="F23" s="39">
        <f>'Data Entry'!F23</f>
        <v>925</v>
      </c>
      <c r="G23" s="45"/>
      <c r="H23" s="50">
        <v>209564</v>
      </c>
    </row>
    <row r="24" spans="1:8" x14ac:dyDescent="0.2">
      <c r="A24" s="13" t="s">
        <v>38</v>
      </c>
      <c r="B24" s="39">
        <v>470</v>
      </c>
      <c r="C24" s="45"/>
      <c r="D24" s="39">
        <f>'Data Entry'!D24</f>
        <v>212</v>
      </c>
      <c r="E24" s="39"/>
      <c r="F24" s="39">
        <f>'Data Entry'!F24</f>
        <v>219</v>
      </c>
      <c r="G24" s="45"/>
      <c r="H24" s="50">
        <v>43483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20614</v>
      </c>
      <c r="C26" s="52"/>
      <c r="D26" s="42">
        <f>SUM(D17:D25)</f>
        <v>8240</v>
      </c>
      <c r="E26" s="52"/>
      <c r="F26" s="42">
        <f>SUM(F17:F25)</f>
        <v>8524</v>
      </c>
      <c r="G26" s="52"/>
      <c r="H26" s="53">
        <f>SUM(H17:H25)</f>
        <v>1908919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4575</v>
      </c>
      <c r="C29" s="39" t="s">
        <v>46</v>
      </c>
      <c r="D29" s="39">
        <f>'Data Entry'!D29</f>
        <v>3581</v>
      </c>
      <c r="E29" s="39"/>
      <c r="F29" s="39">
        <f>'Data Entry'!F29</f>
        <v>4051</v>
      </c>
      <c r="G29" s="39"/>
      <c r="H29" s="50">
        <v>175490</v>
      </c>
    </row>
    <row r="30" spans="1:8" x14ac:dyDescent="0.2">
      <c r="A30" s="13" t="s">
        <v>53</v>
      </c>
      <c r="B30" s="39">
        <v>4850</v>
      </c>
      <c r="C30" s="39"/>
      <c r="D30" s="39">
        <f>'Data Entry'!D30</f>
        <v>4465</v>
      </c>
      <c r="E30" s="39"/>
      <c r="F30" s="39">
        <f>'Data Entry'!F30</f>
        <v>4912</v>
      </c>
      <c r="G30" s="39"/>
      <c r="H30" s="50">
        <v>1940</v>
      </c>
    </row>
    <row r="31" spans="1:8" x14ac:dyDescent="0.2">
      <c r="A31" s="13" t="s">
        <v>41</v>
      </c>
      <c r="B31" s="39">
        <v>13623</v>
      </c>
      <c r="C31" s="39"/>
      <c r="D31" s="39">
        <f>'Data Entry'!D31</f>
        <v>5898</v>
      </c>
      <c r="E31" s="39"/>
      <c r="F31" s="39">
        <f>'Data Entry'!F31</f>
        <v>7559</v>
      </c>
      <c r="G31" s="39"/>
      <c r="H31" s="50">
        <v>733465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2870</v>
      </c>
      <c r="E32" s="39"/>
      <c r="F32" s="39">
        <f>'Data Entry'!F32</f>
        <v>4201</v>
      </c>
      <c r="G32" s="39"/>
      <c r="H32" s="50">
        <v>0</v>
      </c>
    </row>
    <row r="33" spans="1:17" ht="15.75" thickBot="1" x14ac:dyDescent="0.25">
      <c r="A33" s="18" t="s">
        <v>82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17" x14ac:dyDescent="0.2">
      <c r="A34" s="13"/>
      <c r="B34" s="45"/>
      <c r="C34" s="45"/>
      <c r="D34" s="45"/>
      <c r="E34" s="45"/>
      <c r="F34" s="45"/>
      <c r="G34" s="45"/>
      <c r="H34" s="41"/>
    </row>
    <row r="35" spans="1:17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17" x14ac:dyDescent="0.2">
      <c r="A36" s="13" t="s">
        <v>42</v>
      </c>
      <c r="B36" s="39">
        <v>14280</v>
      </c>
      <c r="C36" s="39"/>
      <c r="D36" s="39">
        <f>'Data Entry'!D36</f>
        <v>1249692</v>
      </c>
      <c r="E36" s="39"/>
      <c r="F36" s="39"/>
      <c r="G36" s="39"/>
      <c r="H36" s="50"/>
    </row>
    <row r="37" spans="1:17" x14ac:dyDescent="0.2">
      <c r="A37" s="13" t="s">
        <v>43</v>
      </c>
      <c r="B37" s="39">
        <v>6419</v>
      </c>
      <c r="C37" s="39"/>
      <c r="D37" s="39">
        <f>'Data Entry'!D37</f>
        <v>561773</v>
      </c>
      <c r="E37" s="39"/>
      <c r="F37" s="39"/>
      <c r="G37" s="39"/>
      <c r="H37" s="50"/>
    </row>
    <row r="38" spans="1:17" x14ac:dyDescent="0.2">
      <c r="A38" s="13" t="s">
        <v>44</v>
      </c>
      <c r="B38" s="39">
        <v>11902</v>
      </c>
      <c r="C38" s="39"/>
      <c r="D38" s="39">
        <f>'Data Entry'!D38</f>
        <v>1041644</v>
      </c>
      <c r="E38" s="39"/>
      <c r="F38" s="39"/>
      <c r="G38" s="39"/>
      <c r="H38" s="50"/>
    </row>
    <row r="39" spans="1:17" ht="15.75" x14ac:dyDescent="0.25">
      <c r="A39" s="13"/>
      <c r="B39" s="45"/>
      <c r="C39" s="45"/>
      <c r="D39" s="45"/>
      <c r="E39" s="45"/>
      <c r="F39" s="45"/>
      <c r="G39" s="45"/>
      <c r="H39" s="41"/>
      <c r="J39" s="1"/>
      <c r="K39" s="19"/>
      <c r="L39" s="1"/>
      <c r="M39" s="19"/>
      <c r="N39" s="1"/>
      <c r="O39" s="1"/>
      <c r="P39" s="1"/>
      <c r="Q39" s="1"/>
    </row>
    <row r="40" spans="1:17" ht="16.5" thickBot="1" x14ac:dyDescent="0.3">
      <c r="A40" s="17" t="s">
        <v>27</v>
      </c>
      <c r="B40" s="42">
        <f>SUM(B36:B39)</f>
        <v>32601</v>
      </c>
      <c r="C40" s="52" t="s">
        <v>50</v>
      </c>
      <c r="D40" s="42">
        <f>SUM(D36:D39)</f>
        <v>2853109</v>
      </c>
      <c r="E40" s="52"/>
      <c r="F40" s="52"/>
      <c r="G40" s="52"/>
      <c r="H40" s="56"/>
    </row>
    <row r="41" spans="1:17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17" ht="16.5" thickBot="1" x14ac:dyDescent="0.3">
      <c r="A42" s="17" t="s">
        <v>45</v>
      </c>
      <c r="B42" s="42">
        <v>0</v>
      </c>
      <c r="C42" s="52"/>
      <c r="D42" s="42">
        <f>'Data Entry'!D42</f>
        <v>32106</v>
      </c>
      <c r="E42" s="52"/>
      <c r="F42" s="52"/>
      <c r="G42" s="52"/>
      <c r="H42" s="56"/>
    </row>
    <row r="43" spans="1:17" x14ac:dyDescent="0.2">
      <c r="B43" s="59"/>
      <c r="C43" s="59"/>
      <c r="D43" s="59"/>
      <c r="E43" s="59"/>
      <c r="F43" s="59"/>
      <c r="G43" s="59"/>
      <c r="H43" s="59"/>
    </row>
    <row r="44" spans="1:17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17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17" x14ac:dyDescent="0.2">
      <c r="A46" s="11" t="s">
        <v>60</v>
      </c>
      <c r="B46" s="59"/>
      <c r="C46" s="59"/>
      <c r="D46" s="59"/>
      <c r="E46" s="59"/>
      <c r="F46" s="59"/>
      <c r="G46" s="59"/>
      <c r="H46" s="59"/>
      <c r="J46"/>
    </row>
    <row r="47" spans="1:17" x14ac:dyDescent="0.2">
      <c r="A47" s="11" t="s">
        <v>61</v>
      </c>
      <c r="B47" s="60">
        <v>35597</v>
      </c>
      <c r="C47" s="60"/>
      <c r="D47" s="60">
        <f>'Data Entry'!$D$47</f>
        <v>810747</v>
      </c>
      <c r="E47" s="59"/>
      <c r="F47" s="59"/>
      <c r="G47" s="59"/>
      <c r="H47" s="59"/>
    </row>
    <row r="48" spans="1:17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6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7" workbookViewId="0">
      <selection activeCell="B9" sqref="B9"/>
    </sheetView>
  </sheetViews>
  <sheetFormatPr defaultRowHeight="15" x14ac:dyDescent="0.2"/>
  <cols>
    <col min="1" max="1" width="50.5703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75" t="s">
        <v>16</v>
      </c>
      <c r="B1" s="76"/>
      <c r="C1" s="76"/>
      <c r="D1" s="76"/>
      <c r="E1" s="76"/>
      <c r="F1" s="76"/>
      <c r="G1" s="76"/>
      <c r="H1" s="77"/>
    </row>
    <row r="2" spans="1:8" ht="15.75" x14ac:dyDescent="0.25">
      <c r="A2" s="78" t="s">
        <v>97</v>
      </c>
      <c r="B2" s="79"/>
      <c r="C2" s="79"/>
      <c r="D2" s="79"/>
      <c r="E2" s="79"/>
      <c r="F2" s="79"/>
      <c r="G2" s="79"/>
      <c r="H2" s="80"/>
    </row>
    <row r="3" spans="1:8" ht="15.75" x14ac:dyDescent="0.25">
      <c r="A3" s="78" t="str">
        <f>'Data Entry'!$A$3</f>
        <v>2017-18 SCHOOL FINANCIAL REPORT</v>
      </c>
      <c r="B3" s="79"/>
      <c r="C3" s="79"/>
      <c r="D3" s="79"/>
      <c r="E3" s="79"/>
      <c r="F3" s="79"/>
      <c r="G3" s="79"/>
      <c r="H3" s="80"/>
    </row>
    <row r="4" spans="1:8" ht="15.75" x14ac:dyDescent="0.25">
      <c r="A4" s="78" t="s">
        <v>74</v>
      </c>
      <c r="B4" s="79"/>
      <c r="C4" s="79"/>
      <c r="D4" s="79"/>
      <c r="E4" s="79"/>
      <c r="F4" s="79"/>
      <c r="G4" s="79"/>
      <c r="H4" s="8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f>402260+389736</f>
        <v>791996</v>
      </c>
      <c r="C8" s="40">
        <f>B8/B12</f>
        <v>0.14499999999999999</v>
      </c>
      <c r="D8" s="39">
        <f>'Data Entry'!D8</f>
        <v>9547795</v>
      </c>
      <c r="E8" s="40">
        <f>'Data Entry'!E8</f>
        <v>0.16120000000000001</v>
      </c>
      <c r="F8" s="39">
        <f>'Data Entry'!F8</f>
        <v>3417824301</v>
      </c>
      <c r="G8" s="40">
        <f>'Data Entry'!G8</f>
        <v>0.13339999999999999</v>
      </c>
      <c r="H8" s="41"/>
    </row>
    <row r="9" spans="1:8" x14ac:dyDescent="0.2">
      <c r="A9" s="13" t="s">
        <v>24</v>
      </c>
      <c r="B9" s="39">
        <f>H26-B8-B10-B11</f>
        <v>4665302</v>
      </c>
      <c r="C9" s="40">
        <f>B9/B12</f>
        <v>0.85440000000000005</v>
      </c>
      <c r="D9" s="39">
        <f>'Data Entry'!D9</f>
        <v>49665295</v>
      </c>
      <c r="E9" s="40">
        <f>'Data Entry'!E9</f>
        <v>0.83860000000000001</v>
      </c>
      <c r="F9" s="39">
        <f>'Data Entry'!F9</f>
        <v>22171281118</v>
      </c>
      <c r="G9" s="40">
        <f>'Data Entry'!G9</f>
        <v>0.86560000000000004</v>
      </c>
      <c r="H9" s="41"/>
    </row>
    <row r="10" spans="1:8" x14ac:dyDescent="0.2">
      <c r="A10" s="13" t="s">
        <v>25</v>
      </c>
      <c r="B10" s="39">
        <v>3080</v>
      </c>
      <c r="C10" s="40">
        <v>0</v>
      </c>
      <c r="D10" s="39">
        <f>'Data Entry'!D10</f>
        <v>10723</v>
      </c>
      <c r="E10" s="40">
        <f>'Data Entry'!E10</f>
        <v>2.0000000000000001E-4</v>
      </c>
      <c r="F10" s="39">
        <f>'Data Entry'!F10</f>
        <v>5024625</v>
      </c>
      <c r="G10" s="40">
        <f>'Data Entry'!G10</f>
        <v>2.0000000000000001E-4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19871211</v>
      </c>
      <c r="G11" s="40">
        <f>'Data Entry'!G11</f>
        <v>8.0000000000000004E-4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5460378</v>
      </c>
      <c r="C12" s="43">
        <f t="shared" si="0"/>
        <v>0.99939999999999996</v>
      </c>
      <c r="D12" s="42">
        <f>'Data Entry'!D12</f>
        <v>59223813</v>
      </c>
      <c r="E12" s="43">
        <f>'Data Entry'!E12</f>
        <v>1</v>
      </c>
      <c r="F12" s="42">
        <f>'Data Entry'!F12</f>
        <v>25614001255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74" t="s">
        <v>29</v>
      </c>
      <c r="C14" s="74"/>
      <c r="D14" s="74"/>
      <c r="E14" s="74"/>
      <c r="F14" s="7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4128</v>
      </c>
      <c r="C17" s="45"/>
      <c r="D17" s="39">
        <f>'Data Entry'!D17</f>
        <v>4217</v>
      </c>
      <c r="E17" s="39"/>
      <c r="F17" s="39">
        <f>'Data Entry'!F17</f>
        <v>4833</v>
      </c>
      <c r="G17" s="45"/>
      <c r="H17" s="50">
        <v>2965087</v>
      </c>
    </row>
    <row r="18" spans="1:8" x14ac:dyDescent="0.2">
      <c r="A18" s="13" t="s">
        <v>32</v>
      </c>
      <c r="B18" s="39">
        <v>961</v>
      </c>
      <c r="C18" s="45" t="s">
        <v>4</v>
      </c>
      <c r="D18" s="39">
        <f>'Data Entry'!D18</f>
        <v>963</v>
      </c>
      <c r="E18" s="39"/>
      <c r="F18" s="39">
        <f>'Data Entry'!F18</f>
        <v>991</v>
      </c>
      <c r="G18" s="45"/>
      <c r="H18" s="50">
        <v>690687</v>
      </c>
    </row>
    <row r="19" spans="1:8" x14ac:dyDescent="0.2">
      <c r="A19" s="13" t="s">
        <v>33</v>
      </c>
      <c r="B19" s="39">
        <v>416</v>
      </c>
      <c r="C19" s="45"/>
      <c r="D19" s="39">
        <f>'Data Entry'!D19</f>
        <v>613</v>
      </c>
      <c r="E19" s="39"/>
      <c r="F19" s="39">
        <f>'Data Entry'!F19</f>
        <v>222</v>
      </c>
      <c r="G19" s="45"/>
      <c r="H19" s="50">
        <v>298900</v>
      </c>
    </row>
    <row r="20" spans="1:8" x14ac:dyDescent="0.2">
      <c r="A20" s="13" t="s">
        <v>34</v>
      </c>
      <c r="B20" s="39">
        <v>407</v>
      </c>
      <c r="C20" s="45" t="s">
        <v>4</v>
      </c>
      <c r="D20" s="39">
        <f>'Data Entry'!D20</f>
        <v>488</v>
      </c>
      <c r="E20" s="39"/>
      <c r="F20" s="39">
        <f>'Data Entry'!F20</f>
        <v>582</v>
      </c>
      <c r="G20" s="45"/>
      <c r="H20" s="50">
        <v>292559</v>
      </c>
    </row>
    <row r="21" spans="1:8" ht="15.75" x14ac:dyDescent="0.25">
      <c r="A21" s="13" t="s">
        <v>35</v>
      </c>
      <c r="B21" s="39">
        <v>244</v>
      </c>
      <c r="C21" s="45"/>
      <c r="D21" s="39">
        <f>'Data Entry'!D21</f>
        <v>450</v>
      </c>
      <c r="E21" s="39"/>
      <c r="F21" s="39">
        <f>'Data Entry'!F21</f>
        <v>234</v>
      </c>
      <c r="G21" s="51" t="s">
        <v>50</v>
      </c>
      <c r="H21" s="50">
        <v>175351</v>
      </c>
    </row>
    <row r="22" spans="1:8" x14ac:dyDescent="0.2">
      <c r="A22" s="13" t="s">
        <v>36</v>
      </c>
      <c r="B22" s="39">
        <v>543</v>
      </c>
      <c r="C22" s="45"/>
      <c r="D22" s="39">
        <f>'Data Entry'!D22</f>
        <v>539</v>
      </c>
      <c r="E22" s="39"/>
      <c r="F22" s="39">
        <f>'Data Entry'!F22</f>
        <v>518</v>
      </c>
      <c r="G22" s="45"/>
      <c r="H22" s="50">
        <v>389736</v>
      </c>
    </row>
    <row r="23" spans="1:8" x14ac:dyDescent="0.2">
      <c r="A23" s="13" t="s">
        <v>37</v>
      </c>
      <c r="B23" s="39">
        <v>691</v>
      </c>
      <c r="C23" s="45"/>
      <c r="D23" s="39">
        <f>'Data Entry'!D23</f>
        <v>758</v>
      </c>
      <c r="E23" s="39"/>
      <c r="F23" s="39">
        <f>'Data Entry'!F23</f>
        <v>925</v>
      </c>
      <c r="G23" s="45"/>
      <c r="H23" s="50">
        <v>496249</v>
      </c>
    </row>
    <row r="24" spans="1:8" x14ac:dyDescent="0.2">
      <c r="A24" s="13" t="s">
        <v>38</v>
      </c>
      <c r="B24" s="39">
        <v>211</v>
      </c>
      <c r="C24" s="45"/>
      <c r="D24" s="39">
        <f>'Data Entry'!D24</f>
        <v>212</v>
      </c>
      <c r="E24" s="39"/>
      <c r="F24" s="39">
        <f>'Data Entry'!F24</f>
        <v>219</v>
      </c>
      <c r="G24" s="45"/>
      <c r="H24" s="50">
        <v>151809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7601</v>
      </c>
      <c r="C26" s="52"/>
      <c r="D26" s="42">
        <f>SUM(D17:D25)</f>
        <v>8240</v>
      </c>
      <c r="E26" s="52"/>
      <c r="F26" s="42">
        <f>SUM(F17:F25)</f>
        <v>8524</v>
      </c>
      <c r="G26" s="52"/>
      <c r="H26" s="53">
        <f>SUM(H17:H25)</f>
        <v>5460378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3488</v>
      </c>
      <c r="C29" s="39" t="s">
        <v>46</v>
      </c>
      <c r="D29" s="39">
        <f>'Data Entry'!D29</f>
        <v>3581</v>
      </c>
      <c r="E29" s="39"/>
      <c r="F29" s="39">
        <f>'Data Entry'!F29</f>
        <v>4051</v>
      </c>
      <c r="G29" s="39"/>
      <c r="H29" s="50">
        <v>1676578</v>
      </c>
    </row>
    <row r="30" spans="1:8" x14ac:dyDescent="0.2">
      <c r="A30" s="13" t="s">
        <v>54</v>
      </c>
      <c r="B30" s="39">
        <v>5682</v>
      </c>
      <c r="C30" s="39"/>
      <c r="D30" s="39">
        <f>'Data Entry'!D30</f>
        <v>4465</v>
      </c>
      <c r="E30" s="39"/>
      <c r="F30" s="39">
        <f>'Data Entry'!F30</f>
        <v>4912</v>
      </c>
      <c r="G30" s="39"/>
      <c r="H30" s="50">
        <v>97330</v>
      </c>
    </row>
    <row r="31" spans="1:8" x14ac:dyDescent="0.2">
      <c r="A31" s="13" t="s">
        <v>41</v>
      </c>
      <c r="B31" s="39">
        <v>5400</v>
      </c>
      <c r="C31" s="39"/>
      <c r="D31" s="39">
        <f>'Data Entry'!D31</f>
        <v>5898</v>
      </c>
      <c r="E31" s="39"/>
      <c r="F31" s="39">
        <f>'Data Entry'!F31</f>
        <v>7559</v>
      </c>
      <c r="G31" s="39"/>
      <c r="H31" s="50">
        <v>1191179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2870</v>
      </c>
      <c r="E32" s="39"/>
      <c r="F32" s="39">
        <f>'Data Entry'!F32</f>
        <v>4201</v>
      </c>
      <c r="G32" s="39"/>
      <c r="H32" s="50">
        <v>0</v>
      </c>
    </row>
    <row r="33" spans="1:8" ht="15.75" thickBot="1" x14ac:dyDescent="0.25">
      <c r="A33" s="18" t="s">
        <v>78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76806</v>
      </c>
      <c r="C36" s="39"/>
      <c r="D36" s="39">
        <f>'Data Entry'!D36</f>
        <v>1249692</v>
      </c>
      <c r="E36" s="39"/>
      <c r="F36" s="39"/>
      <c r="G36" s="39"/>
      <c r="H36" s="50"/>
    </row>
    <row r="37" spans="1:8" x14ac:dyDescent="0.2">
      <c r="A37" s="13" t="s">
        <v>43</v>
      </c>
      <c r="B37" s="39">
        <v>34526</v>
      </c>
      <c r="C37" s="39"/>
      <c r="D37" s="39">
        <f>'Data Entry'!D37</f>
        <v>561773</v>
      </c>
      <c r="E37" s="39"/>
      <c r="F37" s="39"/>
      <c r="G37" s="39"/>
      <c r="H37" s="50"/>
    </row>
    <row r="38" spans="1:8" x14ac:dyDescent="0.2">
      <c r="A38" s="13" t="s">
        <v>44</v>
      </c>
      <c r="B38" s="39">
        <v>64019</v>
      </c>
      <c r="C38" s="39"/>
      <c r="D38" s="39">
        <f>'Data Entry'!D38</f>
        <v>1041644</v>
      </c>
      <c r="E38" s="39"/>
      <c r="F38" s="39"/>
      <c r="G38" s="39"/>
      <c r="H38" s="50"/>
    </row>
    <row r="39" spans="1:8" x14ac:dyDescent="0.2">
      <c r="A39" s="13"/>
      <c r="B39" s="45"/>
      <c r="C39" s="45"/>
      <c r="D39" s="45"/>
      <c r="E39" s="45"/>
      <c r="F39" s="45"/>
      <c r="G39" s="45"/>
      <c r="H39" s="41"/>
    </row>
    <row r="40" spans="1:8" ht="16.5" thickBot="1" x14ac:dyDescent="0.3">
      <c r="A40" s="17" t="s">
        <v>27</v>
      </c>
      <c r="B40" s="42">
        <f>SUM(B36:B39)</f>
        <v>175351</v>
      </c>
      <c r="C40" s="52" t="s">
        <v>50</v>
      </c>
      <c r="D40" s="42">
        <f>SUM(D36:D39)</f>
        <v>2853109</v>
      </c>
      <c r="E40" s="52"/>
      <c r="F40" s="52"/>
      <c r="G40" s="52"/>
      <c r="H40" s="56"/>
    </row>
    <row r="41" spans="1:8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8" ht="16.5" thickBot="1" x14ac:dyDescent="0.3">
      <c r="A42" s="17" t="s">
        <v>45</v>
      </c>
      <c r="B42" s="42">
        <v>4389</v>
      </c>
      <c r="C42" s="52"/>
      <c r="D42" s="42">
        <f>'Data Entry'!D42</f>
        <v>32106</v>
      </c>
      <c r="E42" s="52"/>
      <c r="F42" s="52"/>
      <c r="G42" s="52"/>
      <c r="H42" s="56"/>
    </row>
    <row r="43" spans="1:8" x14ac:dyDescent="0.2">
      <c r="B43" s="59"/>
      <c r="C43" s="59"/>
      <c r="D43" s="59"/>
      <c r="E43" s="59"/>
      <c r="F43" s="59"/>
      <c r="G43" s="59"/>
      <c r="H43" s="5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99264</v>
      </c>
      <c r="C47" s="60"/>
      <c r="D47" s="60">
        <f>'Data Entry'!$D$47</f>
        <v>810747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opLeftCell="A13" workbookViewId="0">
      <selection activeCell="B9" sqref="B9"/>
    </sheetView>
  </sheetViews>
  <sheetFormatPr defaultRowHeight="15" x14ac:dyDescent="0.2"/>
  <cols>
    <col min="1" max="1" width="50.140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75" t="s">
        <v>16</v>
      </c>
      <c r="B1" s="76"/>
      <c r="C1" s="76"/>
      <c r="D1" s="76"/>
      <c r="E1" s="76"/>
      <c r="F1" s="76"/>
      <c r="G1" s="76"/>
      <c r="H1" s="77"/>
    </row>
    <row r="2" spans="1:8" ht="15.75" x14ac:dyDescent="0.25">
      <c r="A2" s="78" t="s">
        <v>96</v>
      </c>
      <c r="B2" s="79"/>
      <c r="C2" s="79"/>
      <c r="D2" s="79"/>
      <c r="E2" s="79"/>
      <c r="F2" s="79"/>
      <c r="G2" s="79"/>
      <c r="H2" s="80"/>
    </row>
    <row r="3" spans="1:8" ht="15.75" x14ac:dyDescent="0.25">
      <c r="A3" s="78" t="str">
        <f>'Data Entry'!$A$3</f>
        <v>2017-18 SCHOOL FINANCIAL REPORT</v>
      </c>
      <c r="B3" s="79"/>
      <c r="C3" s="79"/>
      <c r="D3" s="79"/>
      <c r="E3" s="79"/>
      <c r="F3" s="79"/>
      <c r="G3" s="79"/>
      <c r="H3" s="80"/>
    </row>
    <row r="4" spans="1:8" ht="15.75" x14ac:dyDescent="0.25">
      <c r="A4" s="78" t="s">
        <v>75</v>
      </c>
      <c r="B4" s="79"/>
      <c r="C4" s="79"/>
      <c r="D4" s="79"/>
      <c r="E4" s="79"/>
      <c r="F4" s="79"/>
      <c r="G4" s="79"/>
      <c r="H4" s="8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f>459834+349486</f>
        <v>809320</v>
      </c>
      <c r="C8" s="40">
        <f>B8/B12</f>
        <v>0.15279999999999999</v>
      </c>
      <c r="D8" s="39">
        <f>'Data Entry'!D8</f>
        <v>9547795</v>
      </c>
      <c r="E8" s="40">
        <f>'Data Entry'!E8</f>
        <v>0.16120000000000001</v>
      </c>
      <c r="F8" s="39">
        <f>'Data Entry'!F8</f>
        <v>3417824301</v>
      </c>
      <c r="G8" s="40">
        <f>'Data Entry'!G8</f>
        <v>0.13339999999999999</v>
      </c>
      <c r="H8" s="41"/>
    </row>
    <row r="9" spans="1:8" x14ac:dyDescent="0.2">
      <c r="A9" s="13" t="s">
        <v>24</v>
      </c>
      <c r="B9" s="39">
        <f>H26-B8-B10-B11</f>
        <v>4486888</v>
      </c>
      <c r="C9" s="40">
        <f>B9/B12</f>
        <v>0.84709999999999996</v>
      </c>
      <c r="D9" s="39">
        <f>'Data Entry'!D9</f>
        <v>49665295</v>
      </c>
      <c r="E9" s="40">
        <f>'Data Entry'!E9</f>
        <v>0.83860000000000001</v>
      </c>
      <c r="F9" s="39">
        <f>'Data Entry'!F9</f>
        <v>22171281118</v>
      </c>
      <c r="G9" s="40">
        <f>'Data Entry'!G9</f>
        <v>0.86560000000000004</v>
      </c>
      <c r="H9" s="41"/>
    </row>
    <row r="10" spans="1:8" x14ac:dyDescent="0.2">
      <c r="A10" s="13" t="s">
        <v>25</v>
      </c>
      <c r="B10" s="39">
        <v>484</v>
      </c>
      <c r="C10" s="40">
        <f>B10/B12</f>
        <v>1E-4</v>
      </c>
      <c r="D10" s="39">
        <f>'Data Entry'!D10</f>
        <v>10723</v>
      </c>
      <c r="E10" s="40">
        <f>'Data Entry'!E10</f>
        <v>2.0000000000000001E-4</v>
      </c>
      <c r="F10" s="39">
        <f>'Data Entry'!F10</f>
        <v>5024625</v>
      </c>
      <c r="G10" s="40">
        <f>'Data Entry'!G10</f>
        <v>2.0000000000000001E-4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19871211</v>
      </c>
      <c r="G11" s="40">
        <f>'Data Entry'!G11</f>
        <v>8.0000000000000004E-4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5296692</v>
      </c>
      <c r="C12" s="43">
        <f t="shared" si="0"/>
        <v>1</v>
      </c>
      <c r="D12" s="42">
        <f>'Data Entry'!D12</f>
        <v>59223813</v>
      </c>
      <c r="E12" s="43">
        <f>'Data Entry'!E12</f>
        <v>1</v>
      </c>
      <c r="F12" s="42">
        <f>'Data Entry'!F12</f>
        <v>25614001255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74" t="s">
        <v>29</v>
      </c>
      <c r="C14" s="74"/>
      <c r="D14" s="74"/>
      <c r="E14" s="74"/>
      <c r="F14" s="7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4612</v>
      </c>
      <c r="C17" s="45"/>
      <c r="D17" s="39">
        <f>'Data Entry'!D17</f>
        <v>4217</v>
      </c>
      <c r="E17" s="39"/>
      <c r="F17" s="39">
        <f>'Data Entry'!F17</f>
        <v>4833</v>
      </c>
      <c r="G17" s="45"/>
      <c r="H17" s="50">
        <v>2919078</v>
      </c>
    </row>
    <row r="18" spans="1:8" x14ac:dyDescent="0.2">
      <c r="A18" s="13" t="s">
        <v>32</v>
      </c>
      <c r="B18" s="39">
        <v>973</v>
      </c>
      <c r="C18" s="45" t="s">
        <v>4</v>
      </c>
      <c r="D18" s="39">
        <f>'Data Entry'!D18</f>
        <v>963</v>
      </c>
      <c r="E18" s="39"/>
      <c r="F18" s="39">
        <f>'Data Entry'!F18</f>
        <v>991</v>
      </c>
      <c r="G18" s="45"/>
      <c r="H18" s="50">
        <v>615876</v>
      </c>
    </row>
    <row r="19" spans="1:8" x14ac:dyDescent="0.2">
      <c r="A19" s="13" t="s">
        <v>33</v>
      </c>
      <c r="B19" s="39">
        <v>405</v>
      </c>
      <c r="C19" s="45"/>
      <c r="D19" s="39">
        <f>'Data Entry'!D19</f>
        <v>613</v>
      </c>
      <c r="E19" s="39"/>
      <c r="F19" s="39">
        <f>'Data Entry'!F19</f>
        <v>222</v>
      </c>
      <c r="G19" s="45"/>
      <c r="H19" s="50">
        <v>256609</v>
      </c>
    </row>
    <row r="20" spans="1:8" x14ac:dyDescent="0.2">
      <c r="A20" s="13" t="s">
        <v>34</v>
      </c>
      <c r="B20" s="39">
        <v>446</v>
      </c>
      <c r="C20" s="45" t="s">
        <v>4</v>
      </c>
      <c r="D20" s="39">
        <f>'Data Entry'!D20</f>
        <v>488</v>
      </c>
      <c r="E20" s="39"/>
      <c r="F20" s="39">
        <f>'Data Entry'!F20</f>
        <v>582</v>
      </c>
      <c r="G20" s="45"/>
      <c r="H20" s="50">
        <v>282506</v>
      </c>
    </row>
    <row r="21" spans="1:8" ht="15.75" x14ac:dyDescent="0.25">
      <c r="A21" s="13" t="s">
        <v>35</v>
      </c>
      <c r="B21" s="39">
        <v>578</v>
      </c>
      <c r="C21" s="45"/>
      <c r="D21" s="39">
        <f>'Data Entry'!D21</f>
        <v>450</v>
      </c>
      <c r="E21" s="39"/>
      <c r="F21" s="39">
        <f>'Data Entry'!F21</f>
        <v>234</v>
      </c>
      <c r="G21" s="51" t="s">
        <v>50</v>
      </c>
      <c r="H21" s="50">
        <v>365695</v>
      </c>
    </row>
    <row r="22" spans="1:8" x14ac:dyDescent="0.2">
      <c r="A22" s="13" t="s">
        <v>36</v>
      </c>
      <c r="B22" s="39">
        <v>552</v>
      </c>
      <c r="C22" s="45"/>
      <c r="D22" s="39">
        <f>'Data Entry'!D22</f>
        <v>539</v>
      </c>
      <c r="E22" s="39"/>
      <c r="F22" s="39">
        <f>'Data Entry'!F22</f>
        <v>518</v>
      </c>
      <c r="G22" s="45"/>
      <c r="H22" s="50">
        <v>349486</v>
      </c>
    </row>
    <row r="23" spans="1:8" x14ac:dyDescent="0.2">
      <c r="A23" s="13" t="s">
        <v>37</v>
      </c>
      <c r="B23" s="39">
        <v>622</v>
      </c>
      <c r="C23" s="45"/>
      <c r="D23" s="39">
        <f>'Data Entry'!D23</f>
        <v>758</v>
      </c>
      <c r="E23" s="39"/>
      <c r="F23" s="39">
        <f>'Data Entry'!F23</f>
        <v>925</v>
      </c>
      <c r="G23" s="45"/>
      <c r="H23" s="50">
        <v>393594</v>
      </c>
    </row>
    <row r="24" spans="1:8" x14ac:dyDescent="0.2">
      <c r="A24" s="13" t="s">
        <v>38</v>
      </c>
      <c r="B24" s="39">
        <v>180</v>
      </c>
      <c r="C24" s="45"/>
      <c r="D24" s="39">
        <f>'Data Entry'!D24</f>
        <v>212</v>
      </c>
      <c r="E24" s="39"/>
      <c r="F24" s="39">
        <f>'Data Entry'!F24</f>
        <v>219</v>
      </c>
      <c r="G24" s="45"/>
      <c r="H24" s="50">
        <v>113848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8368</v>
      </c>
      <c r="C26" s="52"/>
      <c r="D26" s="42">
        <f>SUM(D17:D25)</f>
        <v>8240</v>
      </c>
      <c r="E26" s="52"/>
      <c r="F26" s="42">
        <f>SUM(F17:F25)</f>
        <v>8524</v>
      </c>
      <c r="G26" s="52"/>
      <c r="H26" s="53">
        <f>SUM(H17:H25)</f>
        <v>5296692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3942</v>
      </c>
      <c r="C29" s="39" t="s">
        <v>46</v>
      </c>
      <c r="D29" s="39">
        <f>'Data Entry'!D29</f>
        <v>3581</v>
      </c>
      <c r="E29" s="39"/>
      <c r="F29" s="39">
        <f>'Data Entry'!F29</f>
        <v>4051</v>
      </c>
      <c r="G29" s="39"/>
      <c r="H29" s="50">
        <v>1455771</v>
      </c>
    </row>
    <row r="30" spans="1:8" x14ac:dyDescent="0.2">
      <c r="A30" s="13" t="s">
        <v>53</v>
      </c>
      <c r="B30" s="39">
        <v>4417</v>
      </c>
      <c r="C30" s="39"/>
      <c r="D30" s="39">
        <f>'Data Entry'!D30</f>
        <v>4465</v>
      </c>
      <c r="E30" s="39"/>
      <c r="F30" s="39">
        <f>'Data Entry'!F30</f>
        <v>4912</v>
      </c>
      <c r="G30" s="39"/>
      <c r="H30" s="50">
        <v>436265</v>
      </c>
    </row>
    <row r="31" spans="1:8" x14ac:dyDescent="0.2">
      <c r="A31" s="13" t="s">
        <v>41</v>
      </c>
      <c r="B31" s="39">
        <v>6229</v>
      </c>
      <c r="C31" s="39"/>
      <c r="D31" s="39">
        <f>'Data Entry'!D31</f>
        <v>5898</v>
      </c>
      <c r="E31" s="39"/>
      <c r="F31" s="39">
        <f>'Data Entry'!F31</f>
        <v>7559</v>
      </c>
      <c r="G31" s="39"/>
      <c r="H31" s="50">
        <v>1027042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2870</v>
      </c>
      <c r="E32" s="39"/>
      <c r="F32" s="39">
        <f>'Data Entry'!F32</f>
        <v>4201</v>
      </c>
      <c r="G32" s="39"/>
      <c r="H32" s="50">
        <v>0</v>
      </c>
    </row>
    <row r="33" spans="1:14" ht="15.75" thickBot="1" x14ac:dyDescent="0.25">
      <c r="A33" s="18" t="s">
        <v>82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14" x14ac:dyDescent="0.2">
      <c r="A34" s="13"/>
      <c r="B34" s="45"/>
      <c r="C34" s="45"/>
      <c r="D34" s="45"/>
      <c r="E34" s="45"/>
      <c r="F34" s="45"/>
      <c r="G34" s="45"/>
      <c r="H34" s="41"/>
    </row>
    <row r="35" spans="1:14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14" x14ac:dyDescent="0.2">
      <c r="A36" s="13" t="s">
        <v>42</v>
      </c>
      <c r="B36" s="39">
        <v>160178</v>
      </c>
      <c r="C36" s="39"/>
      <c r="D36" s="39">
        <f>'Data Entry'!D36</f>
        <v>1249692</v>
      </c>
      <c r="E36" s="39"/>
      <c r="F36" s="39"/>
      <c r="G36" s="39"/>
      <c r="H36" s="50"/>
    </row>
    <row r="37" spans="1:14" x14ac:dyDescent="0.2">
      <c r="A37" s="13" t="s">
        <v>43</v>
      </c>
      <c r="B37" s="39">
        <v>72005</v>
      </c>
      <c r="C37" s="39"/>
      <c r="D37" s="39">
        <f>'Data Entry'!D37</f>
        <v>561773</v>
      </c>
      <c r="E37" s="39"/>
      <c r="F37" s="39"/>
      <c r="G37" s="39"/>
      <c r="H37" s="50"/>
    </row>
    <row r="38" spans="1:14" x14ac:dyDescent="0.2">
      <c r="A38" s="13" t="s">
        <v>44</v>
      </c>
      <c r="B38" s="39">
        <v>133512</v>
      </c>
      <c r="C38" s="39"/>
      <c r="D38" s="39">
        <f>'Data Entry'!D38</f>
        <v>1041644</v>
      </c>
      <c r="E38" s="39"/>
      <c r="F38" s="39"/>
      <c r="G38" s="39"/>
      <c r="H38" s="50"/>
      <c r="I38" s="39"/>
      <c r="J38" s="39"/>
      <c r="K38" s="39"/>
      <c r="L38" s="39"/>
      <c r="M38" s="39"/>
      <c r="N38" s="39"/>
    </row>
    <row r="39" spans="1:14" x14ac:dyDescent="0.2">
      <c r="A39" s="13"/>
      <c r="B39" s="45"/>
      <c r="C39" s="45"/>
      <c r="D39" s="45"/>
      <c r="E39" s="45"/>
      <c r="F39" s="45"/>
      <c r="G39" s="45"/>
      <c r="H39" s="41"/>
    </row>
    <row r="40" spans="1:14" ht="16.5" thickBot="1" x14ac:dyDescent="0.3">
      <c r="A40" s="17" t="s">
        <v>27</v>
      </c>
      <c r="B40" s="42">
        <f>SUM(B36:B39)</f>
        <v>365695</v>
      </c>
      <c r="C40" s="52" t="s">
        <v>50</v>
      </c>
      <c r="D40" s="42">
        <f>SUM(D36:D39)</f>
        <v>2853109</v>
      </c>
      <c r="E40" s="52"/>
      <c r="F40" s="52"/>
      <c r="G40" s="52"/>
      <c r="H40" s="56"/>
    </row>
    <row r="41" spans="1:14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14" ht="16.5" thickBot="1" x14ac:dyDescent="0.3">
      <c r="A42" s="17" t="s">
        <v>45</v>
      </c>
      <c r="B42" s="42">
        <v>4592</v>
      </c>
      <c r="C42" s="52"/>
      <c r="D42" s="42">
        <f>'Data Entry'!D42</f>
        <v>32106</v>
      </c>
      <c r="E42" s="52"/>
      <c r="F42" s="52"/>
      <c r="G42" s="52"/>
      <c r="H42" s="56"/>
    </row>
    <row r="43" spans="1:14" x14ac:dyDescent="0.2">
      <c r="B43" s="59"/>
      <c r="C43" s="59"/>
      <c r="D43" s="59"/>
      <c r="E43" s="59"/>
      <c r="F43" s="59"/>
      <c r="G43" s="59"/>
      <c r="H43" s="59"/>
    </row>
    <row r="44" spans="1:14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14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14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14" x14ac:dyDescent="0.2">
      <c r="A47" s="11" t="s">
        <v>61</v>
      </c>
      <c r="B47" s="60">
        <v>65975</v>
      </c>
      <c r="C47" s="60"/>
      <c r="D47" s="60">
        <f>'Data Entry'!$D$47</f>
        <v>810747</v>
      </c>
      <c r="E47" s="59"/>
      <c r="F47" s="59"/>
      <c r="G47" s="59"/>
      <c r="H47" s="59"/>
    </row>
    <row r="48" spans="1:14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10" workbookViewId="0">
      <selection activeCell="B11" sqref="B11"/>
    </sheetView>
  </sheetViews>
  <sheetFormatPr defaultRowHeight="15" x14ac:dyDescent="0.2"/>
  <cols>
    <col min="1" max="1" width="50.28515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75" t="s">
        <v>16</v>
      </c>
      <c r="B1" s="76"/>
      <c r="C1" s="76"/>
      <c r="D1" s="76"/>
      <c r="E1" s="76"/>
      <c r="F1" s="76"/>
      <c r="G1" s="76"/>
      <c r="H1" s="77"/>
    </row>
    <row r="2" spans="1:8" ht="15.75" x14ac:dyDescent="0.25">
      <c r="A2" s="78" t="s">
        <v>97</v>
      </c>
      <c r="B2" s="79"/>
      <c r="C2" s="79"/>
      <c r="D2" s="79"/>
      <c r="E2" s="79"/>
      <c r="F2" s="79"/>
      <c r="G2" s="79"/>
      <c r="H2" s="80"/>
    </row>
    <row r="3" spans="1:8" ht="15.75" x14ac:dyDescent="0.25">
      <c r="A3" s="78" t="str">
        <f>'Data Entry'!$A$3</f>
        <v>2017-18 SCHOOL FINANCIAL REPORT</v>
      </c>
      <c r="B3" s="79"/>
      <c r="C3" s="79"/>
      <c r="D3" s="79"/>
      <c r="E3" s="79"/>
      <c r="F3" s="79"/>
      <c r="G3" s="79"/>
      <c r="H3" s="80"/>
    </row>
    <row r="4" spans="1:8" ht="15.75" x14ac:dyDescent="0.25">
      <c r="A4" s="78" t="s">
        <v>76</v>
      </c>
      <c r="B4" s="79"/>
      <c r="C4" s="79"/>
      <c r="D4" s="79"/>
      <c r="E4" s="79"/>
      <c r="F4" s="79"/>
      <c r="G4" s="79"/>
      <c r="H4" s="8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f>490900+434317</f>
        <v>925217</v>
      </c>
      <c r="C8" s="40">
        <f>B8/B12</f>
        <v>0.1719</v>
      </c>
      <c r="D8" s="39">
        <f>'Data Entry'!D8</f>
        <v>9547795</v>
      </c>
      <c r="E8" s="40">
        <f>'Data Entry'!E8</f>
        <v>0.16120000000000001</v>
      </c>
      <c r="F8" s="39">
        <f>'Data Entry'!F8</f>
        <v>3417824301</v>
      </c>
      <c r="G8" s="40">
        <f>'Data Entry'!G8</f>
        <v>0.13339999999999999</v>
      </c>
      <c r="H8" s="41"/>
    </row>
    <row r="9" spans="1:8" x14ac:dyDescent="0.2">
      <c r="A9" s="13" t="s">
        <v>24</v>
      </c>
      <c r="B9" s="39">
        <f>H26-B8-B10-B11</f>
        <v>4453042</v>
      </c>
      <c r="C9" s="40">
        <f>B9/B12</f>
        <v>0.82740000000000002</v>
      </c>
      <c r="D9" s="39">
        <f>'Data Entry'!D9</f>
        <v>49665295</v>
      </c>
      <c r="E9" s="40">
        <f>'Data Entry'!E9</f>
        <v>0.83860000000000001</v>
      </c>
      <c r="F9" s="39">
        <f>'Data Entry'!F9</f>
        <v>22171281118</v>
      </c>
      <c r="G9" s="40">
        <f>'Data Entry'!G9</f>
        <v>0.86560000000000004</v>
      </c>
      <c r="H9" s="41"/>
    </row>
    <row r="10" spans="1:8" x14ac:dyDescent="0.2">
      <c r="A10" s="13" t="s">
        <v>25</v>
      </c>
      <c r="B10" s="39">
        <v>3520</v>
      </c>
      <c r="C10" s="40">
        <f>B10/B12</f>
        <v>6.9999999999999999E-4</v>
      </c>
      <c r="D10" s="39">
        <f>'Data Entry'!D10</f>
        <v>10723</v>
      </c>
      <c r="E10" s="40">
        <f>'Data Entry'!E10</f>
        <v>2.0000000000000001E-4</v>
      </c>
      <c r="F10" s="39">
        <f>'Data Entry'!F10</f>
        <v>5024625</v>
      </c>
      <c r="G10" s="40">
        <f>'Data Entry'!G10</f>
        <v>2.0000000000000001E-4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19871211</v>
      </c>
      <c r="G11" s="40">
        <f>'Data Entry'!G11</f>
        <v>8.0000000000000004E-4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5381779</v>
      </c>
      <c r="C12" s="43">
        <f t="shared" si="0"/>
        <v>1</v>
      </c>
      <c r="D12" s="42">
        <f>'Data Entry'!D12</f>
        <v>59223813</v>
      </c>
      <c r="E12" s="43">
        <f>'Data Entry'!E12</f>
        <v>1</v>
      </c>
      <c r="F12" s="42">
        <f>'Data Entry'!F12</f>
        <v>25614001255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74" t="s">
        <v>29</v>
      </c>
      <c r="C14" s="74"/>
      <c r="D14" s="74"/>
      <c r="E14" s="74"/>
      <c r="F14" s="7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4451</v>
      </c>
      <c r="C17" s="45"/>
      <c r="D17" s="39">
        <f>'Data Entry'!D17</f>
        <v>4217</v>
      </c>
      <c r="E17" s="39"/>
      <c r="F17" s="39">
        <f>'Data Entry'!F17</f>
        <v>4833</v>
      </c>
      <c r="G17" s="45"/>
      <c r="H17" s="50">
        <v>2820702</v>
      </c>
    </row>
    <row r="18" spans="1:8" x14ac:dyDescent="0.2">
      <c r="A18" s="13" t="s">
        <v>32</v>
      </c>
      <c r="B18" s="39">
        <v>919</v>
      </c>
      <c r="C18" s="45" t="s">
        <v>4</v>
      </c>
      <c r="D18" s="39">
        <f>'Data Entry'!D18</f>
        <v>963</v>
      </c>
      <c r="E18" s="39"/>
      <c r="F18" s="39">
        <f>'Data Entry'!F18</f>
        <v>991</v>
      </c>
      <c r="G18" s="45"/>
      <c r="H18" s="50">
        <v>582634</v>
      </c>
    </row>
    <row r="19" spans="1:8" x14ac:dyDescent="0.2">
      <c r="A19" s="13" t="s">
        <v>33</v>
      </c>
      <c r="B19" s="39">
        <v>375</v>
      </c>
      <c r="C19" s="45"/>
      <c r="D19" s="39">
        <f>'Data Entry'!D19</f>
        <v>613</v>
      </c>
      <c r="E19" s="39"/>
      <c r="F19" s="39">
        <f>'Data Entry'!F19</f>
        <v>222</v>
      </c>
      <c r="G19" s="45"/>
      <c r="H19" s="50">
        <v>237810</v>
      </c>
    </row>
    <row r="20" spans="1:8" x14ac:dyDescent="0.2">
      <c r="A20" s="13" t="s">
        <v>34</v>
      </c>
      <c r="B20" s="39">
        <v>517</v>
      </c>
      <c r="C20" s="45" t="s">
        <v>4</v>
      </c>
      <c r="D20" s="39">
        <f>'Data Entry'!D20</f>
        <v>488</v>
      </c>
      <c r="E20" s="39"/>
      <c r="F20" s="39">
        <f>'Data Entry'!F20</f>
        <v>582</v>
      </c>
      <c r="G20" s="45"/>
      <c r="H20" s="50">
        <v>327455</v>
      </c>
    </row>
    <row r="21" spans="1:8" ht="15.75" x14ac:dyDescent="0.25">
      <c r="A21" s="13" t="s">
        <v>35</v>
      </c>
      <c r="B21" s="39">
        <v>626</v>
      </c>
      <c r="C21" s="45"/>
      <c r="D21" s="39">
        <f>'Data Entry'!D21</f>
        <v>450</v>
      </c>
      <c r="E21" s="39"/>
      <c r="F21" s="39">
        <f>'Data Entry'!F21</f>
        <v>234</v>
      </c>
      <c r="G21" s="51" t="s">
        <v>50</v>
      </c>
      <c r="H21" s="50">
        <v>396965</v>
      </c>
    </row>
    <row r="22" spans="1:8" x14ac:dyDescent="0.2">
      <c r="A22" s="13" t="s">
        <v>36</v>
      </c>
      <c r="B22" s="39">
        <v>685</v>
      </c>
      <c r="C22" s="45"/>
      <c r="D22" s="39">
        <f>'Data Entry'!D22</f>
        <v>539</v>
      </c>
      <c r="E22" s="39"/>
      <c r="F22" s="39">
        <f>'Data Entry'!F22</f>
        <v>518</v>
      </c>
      <c r="G22" s="45"/>
      <c r="H22" s="50">
        <v>434317</v>
      </c>
    </row>
    <row r="23" spans="1:8" x14ac:dyDescent="0.2">
      <c r="A23" s="13" t="s">
        <v>37</v>
      </c>
      <c r="B23" s="39">
        <v>657</v>
      </c>
      <c r="C23" s="45"/>
      <c r="D23" s="39">
        <f>'Data Entry'!D23</f>
        <v>758</v>
      </c>
      <c r="E23" s="39"/>
      <c r="F23" s="39">
        <f>'Data Entry'!F23</f>
        <v>925</v>
      </c>
      <c r="G23" s="45"/>
      <c r="H23" s="50">
        <v>416087</v>
      </c>
    </row>
    <row r="24" spans="1:8" x14ac:dyDescent="0.2">
      <c r="A24" s="13" t="s">
        <v>38</v>
      </c>
      <c r="B24" s="39">
        <v>262</v>
      </c>
      <c r="C24" s="45"/>
      <c r="D24" s="39">
        <f>'Data Entry'!D24</f>
        <v>212</v>
      </c>
      <c r="E24" s="39"/>
      <c r="F24" s="39">
        <f>'Data Entry'!F24</f>
        <v>219</v>
      </c>
      <c r="G24" s="45"/>
      <c r="H24" s="50">
        <v>165809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8492</v>
      </c>
      <c r="C26" s="52"/>
      <c r="D26" s="42">
        <f>SUM(D17:D25)</f>
        <v>8240</v>
      </c>
      <c r="E26" s="52"/>
      <c r="F26" s="42">
        <f>SUM(F17:F25)</f>
        <v>8524</v>
      </c>
      <c r="G26" s="52"/>
      <c r="H26" s="53">
        <f>SUM(H17:H25)</f>
        <v>5381779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3663</v>
      </c>
      <c r="C29" s="39" t="s">
        <v>46</v>
      </c>
      <c r="D29" s="39">
        <f>'Data Entry'!D29</f>
        <v>3581</v>
      </c>
      <c r="E29" s="39"/>
      <c r="F29" s="39">
        <f>'Data Entry'!F29</f>
        <v>4051</v>
      </c>
      <c r="G29" s="39"/>
      <c r="H29" s="50">
        <v>1351884</v>
      </c>
    </row>
    <row r="30" spans="1:8" x14ac:dyDescent="0.2">
      <c r="A30" s="13" t="s">
        <v>53</v>
      </c>
      <c r="B30" s="39">
        <v>4245</v>
      </c>
      <c r="C30" s="39"/>
      <c r="D30" s="39">
        <f>'Data Entry'!D30</f>
        <v>4465</v>
      </c>
      <c r="E30" s="39"/>
      <c r="F30" s="39">
        <f>'Data Entry'!F30</f>
        <v>4912</v>
      </c>
      <c r="G30" s="39"/>
      <c r="H30" s="50">
        <v>480023</v>
      </c>
    </row>
    <row r="31" spans="1:8" x14ac:dyDescent="0.2">
      <c r="A31" s="13" t="s">
        <v>41</v>
      </c>
      <c r="B31" s="39">
        <v>6521</v>
      </c>
      <c r="C31" s="39"/>
      <c r="D31" s="39">
        <f>'Data Entry'!D31</f>
        <v>5898</v>
      </c>
      <c r="E31" s="39"/>
      <c r="F31" s="39">
        <f>'Data Entry'!F31</f>
        <v>7559</v>
      </c>
      <c r="G31" s="39"/>
      <c r="H31" s="50">
        <v>988795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2870</v>
      </c>
      <c r="E32" s="39"/>
      <c r="F32" s="39">
        <f>'Data Entry'!F32</f>
        <v>4201</v>
      </c>
      <c r="G32" s="39"/>
      <c r="H32" s="50">
        <v>0</v>
      </c>
    </row>
    <row r="33" spans="1:8" ht="15.75" thickBot="1" x14ac:dyDescent="0.25">
      <c r="A33" s="18" t="s">
        <v>78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173875</v>
      </c>
      <c r="C36" s="39"/>
      <c r="D36" s="39">
        <f>'Data Entry'!D36</f>
        <v>1249692</v>
      </c>
      <c r="E36" s="39"/>
      <c r="F36" s="39"/>
      <c r="G36" s="39"/>
      <c r="H36" s="50"/>
    </row>
    <row r="37" spans="1:8" x14ac:dyDescent="0.2">
      <c r="A37" s="13" t="s">
        <v>43</v>
      </c>
      <c r="B37" s="39">
        <v>78162</v>
      </c>
      <c r="C37" s="39"/>
      <c r="D37" s="39">
        <f>'Data Entry'!D37</f>
        <v>561773</v>
      </c>
      <c r="E37" s="39"/>
      <c r="F37" s="39"/>
      <c r="G37" s="39"/>
      <c r="H37" s="50"/>
    </row>
    <row r="38" spans="1:8" x14ac:dyDescent="0.2">
      <c r="A38" s="13" t="s">
        <v>44</v>
      </c>
      <c r="B38" s="39">
        <v>144928</v>
      </c>
      <c r="C38" s="39"/>
      <c r="D38" s="39">
        <f>'Data Entry'!D38</f>
        <v>1041644</v>
      </c>
      <c r="E38" s="39"/>
      <c r="F38" s="39"/>
      <c r="G38" s="39"/>
      <c r="H38" s="50"/>
    </row>
    <row r="39" spans="1:8" x14ac:dyDescent="0.2">
      <c r="A39" s="13"/>
      <c r="B39" s="45"/>
      <c r="C39" s="45"/>
      <c r="D39" s="45"/>
      <c r="E39" s="45"/>
      <c r="F39" s="45"/>
      <c r="G39" s="45"/>
      <c r="H39" s="41"/>
    </row>
    <row r="40" spans="1:8" ht="16.5" thickBot="1" x14ac:dyDescent="0.3">
      <c r="A40" s="17" t="s">
        <v>27</v>
      </c>
      <c r="B40" s="42">
        <f>SUM(B36:B39)</f>
        <v>396965</v>
      </c>
      <c r="C40" s="52" t="s">
        <v>50</v>
      </c>
      <c r="D40" s="42">
        <f>SUM(D36:D39)</f>
        <v>2853109</v>
      </c>
      <c r="E40" s="52"/>
      <c r="F40" s="52"/>
      <c r="G40" s="52"/>
      <c r="H40" s="56"/>
    </row>
    <row r="41" spans="1:8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8" ht="16.5" thickBot="1" x14ac:dyDescent="0.3">
      <c r="A42" s="17" t="s">
        <v>45</v>
      </c>
      <c r="B42" s="42">
        <v>4656</v>
      </c>
      <c r="C42" s="52"/>
      <c r="D42" s="42">
        <f>'Data Entry'!D42</f>
        <v>32106</v>
      </c>
      <c r="E42" s="52"/>
      <c r="F42" s="52"/>
      <c r="G42" s="52"/>
      <c r="H42" s="56"/>
    </row>
    <row r="43" spans="1:8" x14ac:dyDescent="0.2">
      <c r="B43" s="59"/>
      <c r="C43" s="59"/>
      <c r="D43" s="59"/>
      <c r="E43" s="59"/>
      <c r="F43" s="59"/>
      <c r="G43" s="59"/>
      <c r="H43" s="5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121183</v>
      </c>
      <c r="C47" s="60"/>
      <c r="D47" s="60">
        <f>'Data Entry'!$D$47</f>
        <v>810747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7" workbookViewId="0">
      <selection activeCell="B37" sqref="B37"/>
    </sheetView>
  </sheetViews>
  <sheetFormatPr defaultRowHeight="15" x14ac:dyDescent="0.2"/>
  <cols>
    <col min="1" max="1" width="49.5703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75" t="s">
        <v>16</v>
      </c>
      <c r="B1" s="76"/>
      <c r="C1" s="76"/>
      <c r="D1" s="76"/>
      <c r="E1" s="76"/>
      <c r="F1" s="76"/>
      <c r="G1" s="76"/>
      <c r="H1" s="77"/>
    </row>
    <row r="2" spans="1:8" ht="15.75" x14ac:dyDescent="0.25">
      <c r="A2" s="78" t="s">
        <v>97</v>
      </c>
      <c r="B2" s="79"/>
      <c r="C2" s="79"/>
      <c r="D2" s="79"/>
      <c r="E2" s="79"/>
      <c r="F2" s="79"/>
      <c r="G2" s="79"/>
      <c r="H2" s="80"/>
    </row>
    <row r="3" spans="1:8" ht="15.75" x14ac:dyDescent="0.25">
      <c r="A3" s="78" t="str">
        <f>'Data Entry'!$A$3</f>
        <v>2017-18 SCHOOL FINANCIAL REPORT</v>
      </c>
      <c r="B3" s="79"/>
      <c r="C3" s="79"/>
      <c r="D3" s="79"/>
      <c r="E3" s="79"/>
      <c r="F3" s="79"/>
      <c r="G3" s="79"/>
      <c r="H3" s="80"/>
    </row>
    <row r="4" spans="1:8" ht="15.75" x14ac:dyDescent="0.25">
      <c r="A4" s="78" t="s">
        <v>77</v>
      </c>
      <c r="B4" s="79"/>
      <c r="C4" s="79"/>
      <c r="D4" s="79"/>
      <c r="E4" s="79"/>
      <c r="F4" s="79"/>
      <c r="G4" s="79"/>
      <c r="H4" s="8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f>528234+348929</f>
        <v>877163</v>
      </c>
      <c r="C8" s="40">
        <f>B8/B12</f>
        <v>0.16209999999999999</v>
      </c>
      <c r="D8" s="39">
        <f>'Data Entry'!D8</f>
        <v>9547795</v>
      </c>
      <c r="E8" s="40">
        <f>'Data Entry'!E8</f>
        <v>0.16120000000000001</v>
      </c>
      <c r="F8" s="39">
        <f>'Data Entry'!F8</f>
        <v>3417824301</v>
      </c>
      <c r="G8" s="40">
        <f>'Data Entry'!G8</f>
        <v>0.13339999999999999</v>
      </c>
      <c r="H8" s="41"/>
    </row>
    <row r="9" spans="1:8" x14ac:dyDescent="0.2">
      <c r="A9" s="13" t="s">
        <v>24</v>
      </c>
      <c r="B9" s="39">
        <f>H26-B8-B10-B11</f>
        <v>4527755</v>
      </c>
      <c r="C9" s="40">
        <f>B9/B12</f>
        <v>0.83689999999999998</v>
      </c>
      <c r="D9" s="39">
        <f>'Data Entry'!D9</f>
        <v>49665295</v>
      </c>
      <c r="E9" s="40">
        <f>'Data Entry'!E9</f>
        <v>0.83860000000000001</v>
      </c>
      <c r="F9" s="39">
        <f>'Data Entry'!F9</f>
        <v>22171281118</v>
      </c>
      <c r="G9" s="40">
        <f>'Data Entry'!G9</f>
        <v>0.86560000000000004</v>
      </c>
      <c r="H9" s="41"/>
    </row>
    <row r="10" spans="1:8" x14ac:dyDescent="0.2">
      <c r="A10" s="13" t="s">
        <v>25</v>
      </c>
      <c r="B10" s="39">
        <f>1960+3344</f>
        <v>5304</v>
      </c>
      <c r="C10" s="40">
        <f>B10/B12</f>
        <v>1E-3</v>
      </c>
      <c r="D10" s="39">
        <f>'Data Entry'!D10</f>
        <v>10723</v>
      </c>
      <c r="E10" s="40">
        <f>'Data Entry'!E10</f>
        <v>2.0000000000000001E-4</v>
      </c>
      <c r="F10" s="39">
        <f>'Data Entry'!F10</f>
        <v>5024625</v>
      </c>
      <c r="G10" s="40">
        <f>'Data Entry'!G10</f>
        <v>2.0000000000000001E-4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19871211</v>
      </c>
      <c r="G11" s="40">
        <f>'Data Entry'!G11</f>
        <v>8.0000000000000004E-4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5410222</v>
      </c>
      <c r="C12" s="43">
        <f t="shared" si="0"/>
        <v>1</v>
      </c>
      <c r="D12" s="42">
        <f>'Data Entry'!D12</f>
        <v>59223813</v>
      </c>
      <c r="E12" s="43">
        <f>'Data Entry'!E12</f>
        <v>1</v>
      </c>
      <c r="F12" s="42">
        <f>'Data Entry'!F12</f>
        <v>25614001255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74" t="s">
        <v>29</v>
      </c>
      <c r="C14" s="74"/>
      <c r="D14" s="74"/>
      <c r="E14" s="74"/>
      <c r="F14" s="7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5169</v>
      </c>
      <c r="C17" s="45"/>
      <c r="D17" s="39">
        <f>'Data Entry'!D17</f>
        <v>4217</v>
      </c>
      <c r="E17" s="39"/>
      <c r="F17" s="39">
        <f>'Data Entry'!F17</f>
        <v>4833</v>
      </c>
      <c r="G17" s="45"/>
      <c r="H17" s="50">
        <v>3050012</v>
      </c>
    </row>
    <row r="18" spans="1:8" x14ac:dyDescent="0.2">
      <c r="A18" s="13" t="s">
        <v>32</v>
      </c>
      <c r="B18" s="39">
        <v>1017</v>
      </c>
      <c r="C18" s="45" t="s">
        <v>4</v>
      </c>
      <c r="D18" s="39">
        <f>'Data Entry'!D18</f>
        <v>963</v>
      </c>
      <c r="E18" s="39"/>
      <c r="F18" s="39">
        <f>'Data Entry'!F18</f>
        <v>991</v>
      </c>
      <c r="G18" s="45"/>
      <c r="H18" s="50">
        <v>600060</v>
      </c>
    </row>
    <row r="19" spans="1:8" x14ac:dyDescent="0.2">
      <c r="A19" s="13" t="s">
        <v>33</v>
      </c>
      <c r="B19" s="39">
        <v>359</v>
      </c>
      <c r="C19" s="45"/>
      <c r="D19" s="39">
        <f>'Data Entry'!D19</f>
        <v>613</v>
      </c>
      <c r="E19" s="39"/>
      <c r="F19" s="39">
        <f>'Data Entry'!F19</f>
        <v>222</v>
      </c>
      <c r="G19" s="45"/>
      <c r="H19" s="50">
        <v>211998</v>
      </c>
    </row>
    <row r="20" spans="1:8" x14ac:dyDescent="0.2">
      <c r="A20" s="13" t="s">
        <v>34</v>
      </c>
      <c r="B20" s="39">
        <v>499</v>
      </c>
      <c r="C20" s="45" t="s">
        <v>4</v>
      </c>
      <c r="D20" s="39">
        <f>'Data Entry'!D20</f>
        <v>488</v>
      </c>
      <c r="E20" s="39"/>
      <c r="F20" s="39">
        <f>'Data Entry'!F20</f>
        <v>582</v>
      </c>
      <c r="G20" s="45"/>
      <c r="H20" s="50">
        <v>294653</v>
      </c>
    </row>
    <row r="21" spans="1:8" ht="15.75" x14ac:dyDescent="0.25">
      <c r="A21" s="13" t="s">
        <v>35</v>
      </c>
      <c r="B21" s="39">
        <v>576</v>
      </c>
      <c r="C21" s="45"/>
      <c r="D21" s="39">
        <f>'Data Entry'!D21</f>
        <v>450</v>
      </c>
      <c r="E21" s="39"/>
      <c r="F21" s="39">
        <f>'Data Entry'!F21</f>
        <v>234</v>
      </c>
      <c r="G21" s="51" t="s">
        <v>50</v>
      </c>
      <c r="H21" s="50">
        <v>339756</v>
      </c>
    </row>
    <row r="22" spans="1:8" x14ac:dyDescent="0.2">
      <c r="A22" s="13" t="s">
        <v>36</v>
      </c>
      <c r="B22" s="39">
        <v>591</v>
      </c>
      <c r="C22" s="45"/>
      <c r="D22" s="39">
        <f>'Data Entry'!D22</f>
        <v>539</v>
      </c>
      <c r="E22" s="39"/>
      <c r="F22" s="39">
        <f>'Data Entry'!F22</f>
        <v>518</v>
      </c>
      <c r="G22" s="45"/>
      <c r="H22" s="50">
        <v>348929</v>
      </c>
    </row>
    <row r="23" spans="1:8" x14ac:dyDescent="0.2">
      <c r="A23" s="13" t="s">
        <v>37</v>
      </c>
      <c r="B23" s="39">
        <v>757</v>
      </c>
      <c r="C23" s="45"/>
      <c r="D23" s="39">
        <f>'Data Entry'!D23</f>
        <v>758</v>
      </c>
      <c r="E23" s="39"/>
      <c r="F23" s="39">
        <f>'Data Entry'!F23</f>
        <v>925</v>
      </c>
      <c r="G23" s="45"/>
      <c r="H23" s="50">
        <v>446563</v>
      </c>
    </row>
    <row r="24" spans="1:8" x14ac:dyDescent="0.2">
      <c r="A24" s="13" t="s">
        <v>38</v>
      </c>
      <c r="B24" s="39">
        <v>200</v>
      </c>
      <c r="C24" s="45"/>
      <c r="D24" s="39">
        <f>'Data Entry'!D24</f>
        <v>212</v>
      </c>
      <c r="E24" s="39"/>
      <c r="F24" s="39">
        <f>'Data Entry'!F24</f>
        <v>219</v>
      </c>
      <c r="G24" s="45"/>
      <c r="H24" s="50">
        <v>118251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9168</v>
      </c>
      <c r="C26" s="52"/>
      <c r="D26" s="42">
        <f>SUM(D17:D25)</f>
        <v>8240</v>
      </c>
      <c r="E26" s="52"/>
      <c r="F26" s="42">
        <f>SUM(F17:F25)</f>
        <v>8524</v>
      </c>
      <c r="G26" s="52"/>
      <c r="H26" s="53">
        <f>SUM(H17:H25)</f>
        <v>5410222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4428</v>
      </c>
      <c r="C29" s="39" t="s">
        <v>46</v>
      </c>
      <c r="D29" s="39">
        <f>'Data Entry'!D29</f>
        <v>3581</v>
      </c>
      <c r="E29" s="39"/>
      <c r="F29" s="39">
        <f>'Data Entry'!F29</f>
        <v>4051</v>
      </c>
      <c r="G29" s="39"/>
      <c r="H29" s="50">
        <v>1553295</v>
      </c>
    </row>
    <row r="30" spans="1:8" x14ac:dyDescent="0.2">
      <c r="A30" s="13" t="s">
        <v>53</v>
      </c>
      <c r="B30" s="39">
        <v>4770</v>
      </c>
      <c r="C30" s="39"/>
      <c r="D30" s="39">
        <f>'Data Entry'!D30</f>
        <v>4465</v>
      </c>
      <c r="E30" s="39"/>
      <c r="F30" s="39">
        <f>'Data Entry'!F30</f>
        <v>4912</v>
      </c>
      <c r="G30" s="39"/>
      <c r="H30" s="50">
        <v>517070</v>
      </c>
    </row>
    <row r="31" spans="1:8" x14ac:dyDescent="0.2">
      <c r="A31" s="13" t="s">
        <v>41</v>
      </c>
      <c r="B31" s="39">
        <v>7485</v>
      </c>
      <c r="C31" s="39"/>
      <c r="D31" s="39">
        <f>'Data Entry'!D31</f>
        <v>5898</v>
      </c>
      <c r="E31" s="39"/>
      <c r="F31" s="39">
        <f>'Data Entry'!F31</f>
        <v>7559</v>
      </c>
      <c r="G31" s="39"/>
      <c r="H31" s="50">
        <v>979647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2870</v>
      </c>
      <c r="E32" s="39"/>
      <c r="F32" s="39">
        <f>'Data Entry'!F32</f>
        <v>4201</v>
      </c>
      <c r="G32" s="39"/>
      <c r="H32" s="50">
        <v>0</v>
      </c>
    </row>
    <row r="33" spans="1:8" ht="15.75" thickBot="1" x14ac:dyDescent="0.25">
      <c r="A33" s="18" t="s">
        <v>78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148816</v>
      </c>
      <c r="C36" s="39"/>
      <c r="D36" s="39">
        <f>'Data Entry'!D36</f>
        <v>1249692</v>
      </c>
      <c r="E36" s="39"/>
      <c r="F36" s="39"/>
      <c r="G36" s="39"/>
      <c r="H36" s="50"/>
    </row>
    <row r="37" spans="1:8" x14ac:dyDescent="0.2">
      <c r="A37" s="13" t="s">
        <v>43</v>
      </c>
      <c r="B37" s="39">
        <v>66898</v>
      </c>
      <c r="C37" s="39"/>
      <c r="D37" s="39">
        <f>'Data Entry'!D37</f>
        <v>561773</v>
      </c>
      <c r="E37" s="39"/>
      <c r="F37" s="39"/>
      <c r="G37" s="39"/>
      <c r="H37" s="50"/>
    </row>
    <row r="38" spans="1:8" x14ac:dyDescent="0.2">
      <c r="A38" s="13" t="s">
        <v>44</v>
      </c>
      <c r="B38" s="39">
        <v>124042</v>
      </c>
      <c r="C38" s="39"/>
      <c r="D38" s="39">
        <f>'Data Entry'!D38</f>
        <v>1041644</v>
      </c>
      <c r="E38" s="39"/>
      <c r="F38" s="39"/>
      <c r="G38" s="39"/>
      <c r="H38" s="50"/>
    </row>
    <row r="39" spans="1:8" x14ac:dyDescent="0.2">
      <c r="A39" s="13"/>
      <c r="B39" s="45"/>
      <c r="C39" s="45"/>
      <c r="D39" s="45"/>
      <c r="E39" s="45"/>
      <c r="F39" s="45"/>
      <c r="G39" s="45"/>
      <c r="H39" s="41"/>
    </row>
    <row r="40" spans="1:8" ht="16.5" thickBot="1" x14ac:dyDescent="0.3">
      <c r="A40" s="17" t="s">
        <v>27</v>
      </c>
      <c r="B40" s="42">
        <f>SUM(B36:B39)</f>
        <v>339756</v>
      </c>
      <c r="C40" s="52" t="s">
        <v>50</v>
      </c>
      <c r="D40" s="42">
        <f>SUM(D36:D39)</f>
        <v>2853109</v>
      </c>
      <c r="E40" s="52"/>
      <c r="F40" s="52"/>
      <c r="G40" s="52"/>
      <c r="H40" s="56"/>
    </row>
    <row r="41" spans="1:8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8" ht="16.5" thickBot="1" x14ac:dyDescent="0.3">
      <c r="A42" s="17" t="s">
        <v>45</v>
      </c>
      <c r="B42" s="42">
        <v>2851</v>
      </c>
      <c r="C42" s="52"/>
      <c r="D42" s="42">
        <f>'Data Entry'!D42</f>
        <v>32106</v>
      </c>
      <c r="E42" s="52"/>
      <c r="F42" s="52"/>
      <c r="G42" s="52"/>
      <c r="H42" s="56"/>
    </row>
    <row r="43" spans="1:8" x14ac:dyDescent="0.2">
      <c r="B43" s="59"/>
      <c r="C43" s="59"/>
      <c r="D43" s="59"/>
      <c r="E43" s="59"/>
      <c r="F43" s="59"/>
      <c r="G43" s="59"/>
      <c r="H43" s="59"/>
    </row>
    <row r="44" spans="1:8" x14ac:dyDescent="0.2">
      <c r="A44" s="11" t="s">
        <v>56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59"/>
      <c r="C46" s="59"/>
      <c r="D46" s="59"/>
      <c r="E46" s="59"/>
      <c r="F46" s="59"/>
      <c r="G46" s="59"/>
      <c r="H46" s="59"/>
    </row>
    <row r="47" spans="1:8" x14ac:dyDescent="0.2">
      <c r="A47" s="11" t="s">
        <v>61</v>
      </c>
      <c r="B47" s="60">
        <v>74079</v>
      </c>
      <c r="C47" s="59"/>
      <c r="D47" s="60">
        <f>'Data Entry'!$D$47</f>
        <v>810747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7" workbookViewId="0">
      <selection activeCell="B11" sqref="B11"/>
    </sheetView>
  </sheetViews>
  <sheetFormatPr defaultRowHeight="15" x14ac:dyDescent="0.2"/>
  <cols>
    <col min="1" max="1" width="50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75" t="s">
        <v>16</v>
      </c>
      <c r="B1" s="76"/>
      <c r="C1" s="76"/>
      <c r="D1" s="76"/>
      <c r="E1" s="76"/>
      <c r="F1" s="76"/>
      <c r="G1" s="76"/>
      <c r="H1" s="77"/>
    </row>
    <row r="2" spans="1:8" ht="15.75" x14ac:dyDescent="0.25">
      <c r="A2" s="78" t="s">
        <v>97</v>
      </c>
      <c r="B2" s="79"/>
      <c r="C2" s="79"/>
      <c r="D2" s="79"/>
      <c r="E2" s="79"/>
      <c r="F2" s="79"/>
      <c r="G2" s="79"/>
      <c r="H2" s="80"/>
    </row>
    <row r="3" spans="1:8" ht="15.75" x14ac:dyDescent="0.25">
      <c r="A3" s="78" t="str">
        <f>'Data Entry'!$A$3</f>
        <v>2017-18 SCHOOL FINANCIAL REPORT</v>
      </c>
      <c r="B3" s="79"/>
      <c r="C3" s="79"/>
      <c r="D3" s="79"/>
      <c r="E3" s="79"/>
      <c r="F3" s="79"/>
      <c r="G3" s="79"/>
      <c r="H3" s="80"/>
    </row>
    <row r="4" spans="1:8" ht="15.75" x14ac:dyDescent="0.25">
      <c r="A4" s="78" t="s">
        <v>80</v>
      </c>
      <c r="B4" s="79"/>
      <c r="C4" s="79"/>
      <c r="D4" s="79"/>
      <c r="E4" s="79"/>
      <c r="F4" s="79"/>
      <c r="G4" s="79"/>
      <c r="H4" s="80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.75" x14ac:dyDescent="0.25">
      <c r="A6" s="16" t="s">
        <v>18</v>
      </c>
      <c r="B6" s="12" t="s">
        <v>19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20</v>
      </c>
      <c r="H6" s="15"/>
    </row>
    <row r="7" spans="1:8" x14ac:dyDescent="0.2">
      <c r="A7" s="13"/>
      <c r="B7" s="14"/>
      <c r="C7" s="14"/>
      <c r="D7" s="14"/>
      <c r="E7" s="14"/>
      <c r="F7" s="14"/>
      <c r="G7" s="14"/>
      <c r="H7" s="15"/>
    </row>
    <row r="8" spans="1:8" x14ac:dyDescent="0.2">
      <c r="A8" s="13" t="s">
        <v>23</v>
      </c>
      <c r="B8" s="39">
        <f>391958+379857</f>
        <v>771815</v>
      </c>
      <c r="C8" s="40">
        <f>B8/B12</f>
        <v>0.1472</v>
      </c>
      <c r="D8" s="39">
        <f>'Data Entry'!D8</f>
        <v>9547795</v>
      </c>
      <c r="E8" s="40">
        <f>'Data Entry'!E8</f>
        <v>0.16120000000000001</v>
      </c>
      <c r="F8" s="39">
        <f>'Data Entry'!F8</f>
        <v>3417824301</v>
      </c>
      <c r="G8" s="40">
        <f>'Data Entry'!G8</f>
        <v>0.13339999999999999</v>
      </c>
      <c r="H8" s="41"/>
    </row>
    <row r="9" spans="1:8" x14ac:dyDescent="0.2">
      <c r="A9" s="13" t="s">
        <v>24</v>
      </c>
      <c r="B9" s="39">
        <f>H26-B8-B10-B11</f>
        <v>4469926</v>
      </c>
      <c r="C9" s="40">
        <f>B9/B12</f>
        <v>0.85250000000000004</v>
      </c>
      <c r="D9" s="39">
        <f>'Data Entry'!D9</f>
        <v>49665295</v>
      </c>
      <c r="E9" s="40">
        <f>'Data Entry'!E9</f>
        <v>0.83860000000000001</v>
      </c>
      <c r="F9" s="39">
        <f>'Data Entry'!F9</f>
        <v>22171281118</v>
      </c>
      <c r="G9" s="40">
        <f>'Data Entry'!G9</f>
        <v>0.86560000000000004</v>
      </c>
      <c r="H9" s="41"/>
    </row>
    <row r="10" spans="1:8" x14ac:dyDescent="0.2">
      <c r="A10" s="13" t="s">
        <v>25</v>
      </c>
      <c r="B10" s="39">
        <v>1413</v>
      </c>
      <c r="C10" s="40">
        <f>B10/B12</f>
        <v>2.9999999999999997E-4</v>
      </c>
      <c r="D10" s="39">
        <f>'Data Entry'!D10</f>
        <v>10723</v>
      </c>
      <c r="E10" s="40">
        <f>'Data Entry'!E10</f>
        <v>2.0000000000000001E-4</v>
      </c>
      <c r="F10" s="39">
        <f>'Data Entry'!F10</f>
        <v>5024625</v>
      </c>
      <c r="G10" s="40">
        <f>'Data Entry'!G10</f>
        <v>2.0000000000000001E-4</v>
      </c>
      <c r="H10" s="41"/>
    </row>
    <row r="11" spans="1:8" x14ac:dyDescent="0.2">
      <c r="A11" s="13" t="s">
        <v>26</v>
      </c>
      <c r="B11" s="39">
        <v>0</v>
      </c>
      <c r="C11" s="40">
        <v>0</v>
      </c>
      <c r="D11" s="39">
        <f>'Data Entry'!D11</f>
        <v>0</v>
      </c>
      <c r="E11" s="40">
        <f>'Data Entry'!E11</f>
        <v>0</v>
      </c>
      <c r="F11" s="39">
        <f>'Data Entry'!F11</f>
        <v>19871211</v>
      </c>
      <c r="G11" s="40">
        <f>'Data Entry'!G11</f>
        <v>8.0000000000000004E-4</v>
      </c>
      <c r="H11" s="41"/>
    </row>
    <row r="12" spans="1:8" ht="16.5" thickBot="1" x14ac:dyDescent="0.3">
      <c r="A12" s="17" t="s">
        <v>27</v>
      </c>
      <c r="B12" s="42">
        <f t="shared" ref="B12:C12" si="0">SUM(B8:B11)</f>
        <v>5243154</v>
      </c>
      <c r="C12" s="43">
        <f t="shared" si="0"/>
        <v>1</v>
      </c>
      <c r="D12" s="42">
        <f>'Data Entry'!D12</f>
        <v>59223813</v>
      </c>
      <c r="E12" s="43">
        <f>'Data Entry'!E12</f>
        <v>1</v>
      </c>
      <c r="F12" s="42">
        <f>'Data Entry'!F12</f>
        <v>25614001255</v>
      </c>
      <c r="G12" s="43">
        <f>'Data Entry'!G12</f>
        <v>1</v>
      </c>
      <c r="H12" s="44"/>
    </row>
    <row r="13" spans="1:8" x14ac:dyDescent="0.2">
      <c r="A13" s="13"/>
      <c r="B13" s="45"/>
      <c r="C13" s="45"/>
      <c r="D13" s="45"/>
      <c r="E13" s="45"/>
      <c r="F13" s="46"/>
      <c r="G13" s="40"/>
      <c r="H13" s="41"/>
    </row>
    <row r="14" spans="1:8" ht="15.75" x14ac:dyDescent="0.25">
      <c r="A14" s="16" t="s">
        <v>28</v>
      </c>
      <c r="B14" s="74" t="s">
        <v>29</v>
      </c>
      <c r="C14" s="74"/>
      <c r="D14" s="74"/>
      <c r="E14" s="74"/>
      <c r="F14" s="74"/>
      <c r="G14" s="47"/>
      <c r="H14" s="48" t="s">
        <v>27</v>
      </c>
    </row>
    <row r="15" spans="1:8" ht="15.75" x14ac:dyDescent="0.25">
      <c r="A15" s="16"/>
      <c r="B15" s="49" t="s">
        <v>19</v>
      </c>
      <c r="C15" s="47"/>
      <c r="D15" s="49" t="s">
        <v>21</v>
      </c>
      <c r="E15" s="47"/>
      <c r="F15" s="49" t="s">
        <v>22</v>
      </c>
      <c r="G15" s="47"/>
      <c r="H15" s="48" t="s">
        <v>30</v>
      </c>
    </row>
    <row r="16" spans="1:8" x14ac:dyDescent="0.2">
      <c r="A16" s="13"/>
      <c r="B16" s="45"/>
      <c r="C16" s="45"/>
      <c r="D16" s="45"/>
      <c r="E16" s="45"/>
      <c r="F16" s="45"/>
      <c r="G16" s="45"/>
      <c r="H16" s="41"/>
    </row>
    <row r="17" spans="1:8" x14ac:dyDescent="0.2">
      <c r="A17" s="13" t="s">
        <v>31</v>
      </c>
      <c r="B17" s="39">
        <v>3700</v>
      </c>
      <c r="C17" s="45"/>
      <c r="D17" s="39">
        <f>'Data Entry'!D17</f>
        <v>4217</v>
      </c>
      <c r="E17" s="39"/>
      <c r="F17" s="39">
        <f>'Data Entry'!F17</f>
        <v>4833</v>
      </c>
      <c r="G17" s="45"/>
      <c r="H17" s="50">
        <v>2674371</v>
      </c>
    </row>
    <row r="18" spans="1:8" x14ac:dyDescent="0.2">
      <c r="A18" s="13" t="s">
        <v>32</v>
      </c>
      <c r="B18" s="39">
        <v>902</v>
      </c>
      <c r="C18" s="45" t="s">
        <v>4</v>
      </c>
      <c r="D18" s="39">
        <f>'Data Entry'!D18</f>
        <v>963</v>
      </c>
      <c r="E18" s="39"/>
      <c r="F18" s="39">
        <f>'Data Entry'!F18</f>
        <v>991</v>
      </c>
      <c r="G18" s="45"/>
      <c r="H18" s="50">
        <v>652109</v>
      </c>
    </row>
    <row r="19" spans="1:8" x14ac:dyDescent="0.2">
      <c r="A19" s="13" t="s">
        <v>33</v>
      </c>
      <c r="B19" s="39">
        <v>334</v>
      </c>
      <c r="C19" s="45" t="s">
        <v>4</v>
      </c>
      <c r="D19" s="39">
        <f>'Data Entry'!D19</f>
        <v>613</v>
      </c>
      <c r="E19" s="39"/>
      <c r="F19" s="39">
        <f>'Data Entry'!F19</f>
        <v>222</v>
      </c>
      <c r="G19" s="45"/>
      <c r="H19" s="50">
        <v>241425</v>
      </c>
    </row>
    <row r="20" spans="1:8" x14ac:dyDescent="0.2">
      <c r="A20" s="13" t="s">
        <v>34</v>
      </c>
      <c r="B20" s="39">
        <v>513</v>
      </c>
      <c r="C20" s="45" t="s">
        <v>4</v>
      </c>
      <c r="D20" s="39">
        <f>'Data Entry'!D20</f>
        <v>488</v>
      </c>
      <c r="E20" s="39"/>
      <c r="F20" s="39">
        <f>'Data Entry'!F20</f>
        <v>582</v>
      </c>
      <c r="G20" s="45"/>
      <c r="H20" s="50">
        <v>370869</v>
      </c>
    </row>
    <row r="21" spans="1:8" ht="15.75" x14ac:dyDescent="0.25">
      <c r="A21" s="13" t="s">
        <v>35</v>
      </c>
      <c r="B21" s="39">
        <v>225</v>
      </c>
      <c r="C21" s="45"/>
      <c r="D21" s="39">
        <f>'Data Entry'!D21</f>
        <v>450</v>
      </c>
      <c r="E21" s="39"/>
      <c r="F21" s="39">
        <f>'Data Entry'!F21</f>
        <v>234</v>
      </c>
      <c r="G21" s="51" t="s">
        <v>50</v>
      </c>
      <c r="H21" s="50">
        <v>162847</v>
      </c>
    </row>
    <row r="22" spans="1:8" x14ac:dyDescent="0.2">
      <c r="A22" s="13" t="s">
        <v>36</v>
      </c>
      <c r="B22" s="39">
        <v>525</v>
      </c>
      <c r="C22" s="45"/>
      <c r="D22" s="39">
        <f>'Data Entry'!D22</f>
        <v>539</v>
      </c>
      <c r="E22" s="39"/>
      <c r="F22" s="39">
        <f>'Data Entry'!F22</f>
        <v>518</v>
      </c>
      <c r="G22" s="45" t="s">
        <v>4</v>
      </c>
      <c r="H22" s="50">
        <v>379857</v>
      </c>
    </row>
    <row r="23" spans="1:8" x14ac:dyDescent="0.2">
      <c r="A23" s="13" t="s">
        <v>37</v>
      </c>
      <c r="B23" s="39">
        <v>859</v>
      </c>
      <c r="C23" s="45"/>
      <c r="D23" s="39">
        <f>'Data Entry'!D23</f>
        <v>758</v>
      </c>
      <c r="E23" s="39"/>
      <c r="F23" s="39">
        <f>'Data Entry'!F23</f>
        <v>925</v>
      </c>
      <c r="G23" s="45"/>
      <c r="H23" s="50">
        <v>620898</v>
      </c>
    </row>
    <row r="24" spans="1:8" x14ac:dyDescent="0.2">
      <c r="A24" s="13" t="s">
        <v>38</v>
      </c>
      <c r="B24" s="39">
        <v>195</v>
      </c>
      <c r="C24" s="45"/>
      <c r="D24" s="39">
        <f>'Data Entry'!D24</f>
        <v>212</v>
      </c>
      <c r="E24" s="39"/>
      <c r="F24" s="39">
        <f>'Data Entry'!F24</f>
        <v>219</v>
      </c>
      <c r="G24" s="45"/>
      <c r="H24" s="50">
        <v>140778</v>
      </c>
    </row>
    <row r="25" spans="1:8" x14ac:dyDescent="0.2">
      <c r="A25" s="13"/>
      <c r="B25" s="39"/>
      <c r="C25" s="45"/>
      <c r="D25" s="39"/>
      <c r="E25" s="45"/>
      <c r="F25" s="39"/>
      <c r="G25" s="45"/>
      <c r="H25" s="50"/>
    </row>
    <row r="26" spans="1:8" ht="16.5" thickBot="1" x14ac:dyDescent="0.3">
      <c r="A26" s="17" t="s">
        <v>39</v>
      </c>
      <c r="B26" s="42">
        <f>SUM(B17:B25)</f>
        <v>7253</v>
      </c>
      <c r="C26" s="52"/>
      <c r="D26" s="42">
        <f>SUM(D17:D25)</f>
        <v>8240</v>
      </c>
      <c r="E26" s="52"/>
      <c r="F26" s="42">
        <f>SUM(F17:F25)</f>
        <v>8524</v>
      </c>
      <c r="G26" s="52"/>
      <c r="H26" s="53">
        <f>SUM(H17:H25)</f>
        <v>5243154</v>
      </c>
    </row>
    <row r="27" spans="1:8" x14ac:dyDescent="0.2">
      <c r="A27" s="13"/>
      <c r="B27" s="45"/>
      <c r="C27" s="45"/>
      <c r="D27" s="45"/>
      <c r="E27" s="45"/>
      <c r="F27" s="45"/>
      <c r="G27" s="45"/>
      <c r="H27" s="41"/>
    </row>
    <row r="28" spans="1:8" ht="15.75" x14ac:dyDescent="0.25">
      <c r="A28" s="16" t="s">
        <v>65</v>
      </c>
      <c r="B28" s="45"/>
      <c r="C28" s="45"/>
      <c r="D28" s="45"/>
      <c r="E28" s="45"/>
      <c r="F28" s="45"/>
      <c r="G28" s="45"/>
      <c r="H28" s="41"/>
    </row>
    <row r="29" spans="1:8" x14ac:dyDescent="0.2">
      <c r="A29" s="13" t="s">
        <v>40</v>
      </c>
      <c r="B29" s="39">
        <v>3336</v>
      </c>
      <c r="C29" s="39"/>
      <c r="D29" s="39">
        <f>'Data Entry'!D29</f>
        <v>3581</v>
      </c>
      <c r="E29" s="39"/>
      <c r="F29" s="39">
        <f>'Data Entry'!F29</f>
        <v>4051</v>
      </c>
      <c r="G29" s="39"/>
      <c r="H29" s="50">
        <v>1731548</v>
      </c>
    </row>
    <row r="30" spans="1:8" x14ac:dyDescent="0.2">
      <c r="A30" s="13" t="s">
        <v>53</v>
      </c>
      <c r="B30" s="39">
        <v>5532</v>
      </c>
      <c r="C30" s="39"/>
      <c r="D30" s="39">
        <f>'Data Entry'!D30</f>
        <v>4465</v>
      </c>
      <c r="E30" s="39"/>
      <c r="F30" s="39">
        <f>'Data Entry'!F30</f>
        <v>4912</v>
      </c>
      <c r="G30" s="39"/>
      <c r="H30" s="50">
        <v>71082</v>
      </c>
    </row>
    <row r="31" spans="1:8" x14ac:dyDescent="0.2">
      <c r="A31" s="13" t="s">
        <v>41</v>
      </c>
      <c r="B31" s="39">
        <v>4566</v>
      </c>
      <c r="C31" s="39"/>
      <c r="D31" s="39">
        <f>'Data Entry'!D31</f>
        <v>5898</v>
      </c>
      <c r="E31" s="39"/>
      <c r="F31" s="39">
        <f>'Data Entry'!F31</f>
        <v>7559</v>
      </c>
      <c r="G31" s="39"/>
      <c r="H31" s="50">
        <v>871741</v>
      </c>
    </row>
    <row r="32" spans="1:8" x14ac:dyDescent="0.2">
      <c r="A32" s="13" t="s">
        <v>85</v>
      </c>
      <c r="B32" s="39">
        <v>0</v>
      </c>
      <c r="C32" s="39"/>
      <c r="D32" s="39">
        <f>'Data Entry'!D32</f>
        <v>2870</v>
      </c>
      <c r="E32" s="39"/>
      <c r="F32" s="39">
        <f>'Data Entry'!F32</f>
        <v>4201</v>
      </c>
      <c r="G32" s="39"/>
      <c r="H32" s="50">
        <v>0</v>
      </c>
    </row>
    <row r="33" spans="1:8" ht="15.75" thickBot="1" x14ac:dyDescent="0.25">
      <c r="A33" s="18" t="s">
        <v>79</v>
      </c>
      <c r="B33" s="54" t="s">
        <v>47</v>
      </c>
      <c r="C33" s="54"/>
      <c r="D33" s="54" t="str">
        <f>'Data Entry'!D33</f>
        <v>*</v>
      </c>
      <c r="E33" s="54"/>
      <c r="F33" s="54" t="str">
        <f>'Data Entry'!F33</f>
        <v>*</v>
      </c>
      <c r="G33" s="54"/>
      <c r="H33" s="55" t="s">
        <v>47</v>
      </c>
    </row>
    <row r="34" spans="1:8" x14ac:dyDescent="0.2">
      <c r="A34" s="13"/>
      <c r="B34" s="45"/>
      <c r="C34" s="45"/>
      <c r="D34" s="45"/>
      <c r="E34" s="45"/>
      <c r="F34" s="45"/>
      <c r="G34" s="45"/>
      <c r="H34" s="41"/>
    </row>
    <row r="35" spans="1:8" ht="15.75" x14ac:dyDescent="0.25">
      <c r="A35" s="16" t="s">
        <v>49</v>
      </c>
      <c r="B35" s="45"/>
      <c r="C35" s="45"/>
      <c r="D35" s="45"/>
      <c r="E35" s="45"/>
      <c r="F35" s="45"/>
      <c r="G35" s="45"/>
      <c r="H35" s="41"/>
    </row>
    <row r="36" spans="1:8" x14ac:dyDescent="0.2">
      <c r="A36" s="13" t="s">
        <v>42</v>
      </c>
      <c r="B36" s="39">
        <v>71329</v>
      </c>
      <c r="C36" s="39"/>
      <c r="D36" s="39">
        <f>'Data Entry'!D36</f>
        <v>1249692</v>
      </c>
      <c r="E36" s="39"/>
      <c r="F36" s="39"/>
      <c r="G36" s="39"/>
      <c r="H36" s="50"/>
    </row>
    <row r="37" spans="1:8" x14ac:dyDescent="0.2">
      <c r="A37" s="13" t="s">
        <v>43</v>
      </c>
      <c r="B37" s="39">
        <v>32064</v>
      </c>
      <c r="C37" s="39"/>
      <c r="D37" s="39">
        <f>'Data Entry'!D37</f>
        <v>561773</v>
      </c>
      <c r="E37" s="39"/>
      <c r="F37" s="39"/>
      <c r="G37" s="39"/>
      <c r="H37" s="50"/>
    </row>
    <row r="38" spans="1:8" x14ac:dyDescent="0.2">
      <c r="A38" s="13" t="s">
        <v>44</v>
      </c>
      <c r="B38" s="39">
        <v>59454</v>
      </c>
      <c r="C38" s="39"/>
      <c r="D38" s="39">
        <f>'Data Entry'!D38</f>
        <v>1041644</v>
      </c>
      <c r="E38" s="39"/>
      <c r="F38" s="39"/>
      <c r="G38" s="39"/>
      <c r="H38" s="50"/>
    </row>
    <row r="39" spans="1:8" x14ac:dyDescent="0.2">
      <c r="A39" s="13"/>
      <c r="B39" s="45"/>
      <c r="C39" s="45"/>
      <c r="D39" s="45"/>
      <c r="E39" s="45"/>
      <c r="F39" s="45"/>
      <c r="G39" s="45"/>
      <c r="H39" s="41"/>
    </row>
    <row r="40" spans="1:8" ht="16.5" thickBot="1" x14ac:dyDescent="0.3">
      <c r="A40" s="17" t="s">
        <v>27</v>
      </c>
      <c r="B40" s="42">
        <f>SUM(B36:B39)</f>
        <v>162847</v>
      </c>
      <c r="C40" s="52" t="s">
        <v>50</v>
      </c>
      <c r="D40" s="42">
        <f>SUM(D36:D39)</f>
        <v>2853109</v>
      </c>
      <c r="E40" s="52"/>
      <c r="F40" s="52"/>
      <c r="G40" s="52"/>
      <c r="H40" s="56"/>
    </row>
    <row r="41" spans="1:8" ht="15.75" x14ac:dyDescent="0.25">
      <c r="A41" s="16"/>
      <c r="B41" s="57"/>
      <c r="C41" s="47"/>
      <c r="D41" s="57"/>
      <c r="E41" s="47"/>
      <c r="F41" s="47"/>
      <c r="G41" s="47"/>
      <c r="H41" s="58"/>
    </row>
    <row r="42" spans="1:8" ht="16.5" thickBot="1" x14ac:dyDescent="0.3">
      <c r="A42" s="17" t="s">
        <v>45</v>
      </c>
      <c r="B42" s="42">
        <v>1914</v>
      </c>
      <c r="C42" s="52"/>
      <c r="D42" s="42">
        <f>'Data Entry'!D42</f>
        <v>32106</v>
      </c>
      <c r="E42" s="52"/>
      <c r="F42" s="52"/>
      <c r="G42" s="52"/>
      <c r="H42" s="56"/>
    </row>
    <row r="43" spans="1:8" x14ac:dyDescent="0.2">
      <c r="B43" s="59"/>
      <c r="C43" s="59"/>
      <c r="D43" s="59"/>
      <c r="E43" s="59"/>
      <c r="F43" s="59"/>
      <c r="G43" s="59"/>
      <c r="H43" s="59"/>
    </row>
    <row r="44" spans="1:8" x14ac:dyDescent="0.2">
      <c r="A44" s="11" t="s">
        <v>58</v>
      </c>
      <c r="B44" s="59"/>
      <c r="C44" s="59"/>
      <c r="D44" s="59"/>
      <c r="E44" s="59"/>
      <c r="F44" s="59"/>
      <c r="G44" s="59"/>
      <c r="H44" s="59"/>
    </row>
    <row r="45" spans="1:8" x14ac:dyDescent="0.2">
      <c r="A45" s="11" t="s">
        <v>57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11" t="s">
        <v>60</v>
      </c>
      <c r="B46" s="60"/>
      <c r="C46" s="60"/>
      <c r="D46" s="60"/>
      <c r="E46" s="59"/>
      <c r="F46" s="59"/>
      <c r="G46" s="59"/>
      <c r="H46" s="59"/>
    </row>
    <row r="47" spans="1:8" x14ac:dyDescent="0.2">
      <c r="A47" s="11" t="s">
        <v>61</v>
      </c>
      <c r="B47" s="60">
        <v>92832</v>
      </c>
      <c r="C47" s="60"/>
      <c r="D47" s="60">
        <f>'Data Entry'!$D$47</f>
        <v>810747</v>
      </c>
      <c r="E47" s="59"/>
      <c r="F47" s="59"/>
      <c r="G47" s="59"/>
      <c r="H47" s="59"/>
    </row>
    <row r="48" spans="1:8" x14ac:dyDescent="0.2">
      <c r="B48" s="59"/>
      <c r="C48" s="59"/>
      <c r="D48" s="59"/>
      <c r="E48" s="59"/>
      <c r="F48" s="59"/>
      <c r="G48" s="59"/>
      <c r="H48" s="59"/>
    </row>
    <row r="49" spans="2:8" x14ac:dyDescent="0.2">
      <c r="B49" s="59"/>
      <c r="C49" s="59"/>
      <c r="D49" s="59"/>
      <c r="E49" s="59"/>
      <c r="F49" s="59"/>
      <c r="G49" s="59"/>
      <c r="H49" s="59"/>
    </row>
    <row r="50" spans="2:8" x14ac:dyDescent="0.2">
      <c r="B50" s="59"/>
      <c r="C50" s="59"/>
      <c r="D50" s="59"/>
      <c r="E50" s="59"/>
      <c r="F50" s="59"/>
      <c r="G50" s="59"/>
      <c r="H50" s="59"/>
    </row>
    <row r="51" spans="2:8" x14ac:dyDescent="0.2">
      <c r="B51" s="59"/>
      <c r="C51" s="59"/>
      <c r="D51" s="59"/>
      <c r="E51" s="59"/>
      <c r="F51" s="59"/>
      <c r="G51" s="59"/>
      <c r="H51" s="59"/>
    </row>
    <row r="52" spans="2:8" x14ac:dyDescent="0.2">
      <c r="B52" s="59"/>
      <c r="C52" s="59"/>
      <c r="D52" s="59"/>
      <c r="E52" s="59"/>
      <c r="F52" s="59"/>
      <c r="G52" s="59"/>
      <c r="H52" s="59"/>
    </row>
    <row r="53" spans="2:8" x14ac:dyDescent="0.2">
      <c r="B53" s="59"/>
      <c r="C53" s="59"/>
      <c r="D53" s="59"/>
      <c r="E53" s="59"/>
      <c r="F53" s="59"/>
      <c r="G53" s="59"/>
      <c r="H53" s="59"/>
    </row>
    <row r="54" spans="2:8" x14ac:dyDescent="0.2">
      <c r="B54" s="59"/>
      <c r="C54" s="59"/>
      <c r="D54" s="59"/>
      <c r="E54" s="59"/>
      <c r="F54" s="59"/>
      <c r="G54" s="59"/>
      <c r="H54" s="59"/>
    </row>
    <row r="55" spans="2:8" x14ac:dyDescent="0.2">
      <c r="B55" s="59"/>
      <c r="C55" s="59"/>
      <c r="D55" s="59"/>
      <c r="E55" s="59"/>
      <c r="F55" s="59"/>
      <c r="G55" s="59"/>
      <c r="H55" s="59"/>
    </row>
    <row r="56" spans="2:8" x14ac:dyDescent="0.2">
      <c r="B56" s="59"/>
      <c r="C56" s="59"/>
      <c r="D56" s="59"/>
      <c r="E56" s="59"/>
      <c r="F56" s="59"/>
      <c r="G56" s="59"/>
      <c r="H56" s="59"/>
    </row>
    <row r="57" spans="2:8" x14ac:dyDescent="0.2">
      <c r="B57" s="59"/>
      <c r="C57" s="59"/>
      <c r="D57" s="59"/>
      <c r="E57" s="59"/>
      <c r="F57" s="59"/>
      <c r="G57" s="59"/>
      <c r="H57" s="59"/>
    </row>
    <row r="58" spans="2:8" x14ac:dyDescent="0.2">
      <c r="B58" s="59"/>
      <c r="C58" s="59"/>
      <c r="D58" s="59"/>
      <c r="E58" s="59"/>
      <c r="F58" s="59"/>
      <c r="G58" s="59"/>
      <c r="H58" s="59"/>
    </row>
    <row r="59" spans="2:8" x14ac:dyDescent="0.2">
      <c r="B59" s="59"/>
      <c r="C59" s="59"/>
      <c r="D59" s="59"/>
      <c r="E59" s="59"/>
      <c r="F59" s="59"/>
      <c r="G59" s="59"/>
      <c r="H59" s="59"/>
    </row>
    <row r="60" spans="2:8" x14ac:dyDescent="0.2">
      <c r="B60" s="59"/>
      <c r="C60" s="59"/>
      <c r="D60" s="59"/>
      <c r="E60" s="59"/>
      <c r="F60" s="59"/>
      <c r="G60" s="59"/>
      <c r="H60" s="59"/>
    </row>
    <row r="61" spans="2:8" x14ac:dyDescent="0.2">
      <c r="B61" s="59"/>
      <c r="C61" s="59"/>
      <c r="D61" s="59"/>
      <c r="E61" s="59"/>
      <c r="F61" s="59"/>
      <c r="G61" s="59"/>
      <c r="H61" s="59"/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CES SCH REPORT</vt:lpstr>
      <vt:lpstr>OHS SCH REPORT</vt:lpstr>
      <vt:lpstr>SES SCH REPORT</vt:lpstr>
      <vt:lpstr>OAA SCH REPORT</vt:lpstr>
      <vt:lpstr>YMS SCH REPORT</vt:lpstr>
      <vt:lpstr>NES SCH REPORT</vt:lpstr>
      <vt:lpstr>EES SCH REPORT</vt:lpstr>
      <vt:lpstr>SEM SCH REPORT</vt:lpstr>
      <vt:lpstr>OMS SCH REPORT</vt:lpstr>
      <vt:lpstr>OKEE VIRTUAL 7004</vt:lpstr>
      <vt:lpstr>OKEE VIRTUAL 7023</vt:lpstr>
      <vt:lpstr>OKEE INT HALFWAY HOUSE</vt:lpstr>
      <vt:lpstr>STUDSERV REPORT</vt:lpstr>
      <vt:lpstr>TANTIE</vt:lpstr>
      <vt:lpstr>CYPRESS</vt:lpstr>
      <vt:lpstr>SCH EXPEND</vt:lpstr>
      <vt:lpstr>Total CHECK</vt:lpstr>
      <vt:lpstr>Data Entry</vt:lpstr>
      <vt:lpstr>'CES SCH REPORT'!Print_Area</vt:lpstr>
      <vt:lpstr>CYPRESS!Print_Area</vt:lpstr>
      <vt:lpstr>'Data Entry'!Print_Area</vt:lpstr>
      <vt:lpstr>'EES SCH REPORT'!Print_Area</vt:lpstr>
      <vt:lpstr>'NES SCH REPORT'!Print_Area</vt:lpstr>
      <vt:lpstr>'OAA SCH REPORT'!Print_Area</vt:lpstr>
      <vt:lpstr>'OHS SCH REPORT'!Print_Area</vt:lpstr>
      <vt:lpstr>'OKEE INT HALFWAY HOUSE'!Print_Area</vt:lpstr>
      <vt:lpstr>'OKEE VIRTUAL 7004'!Print_Area</vt:lpstr>
      <vt:lpstr>'OKEE VIRTUAL 7023'!Print_Area</vt:lpstr>
      <vt:lpstr>'OMS SCH REPORT'!Print_Area</vt:lpstr>
      <vt:lpstr>'SCH EXPEND'!Print_Area</vt:lpstr>
      <vt:lpstr>'SEM SCH REPORT'!Print_Area</vt:lpstr>
      <vt:lpstr>'SES SCH REPORT'!Print_Area</vt:lpstr>
      <vt:lpstr>'STUDSERV REPORT'!Print_Area</vt:lpstr>
      <vt:lpstr>TANTIE!Print_Area</vt:lpstr>
      <vt:lpstr>'Total CHECK'!Print_Area</vt:lpstr>
      <vt:lpstr>'YMS SCH REPORT'!Print_Area</vt:lpstr>
    </vt:vector>
  </TitlesOfParts>
  <Company>Okeechobee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COYNE-CORNELL, PATRICIA</cp:lastModifiedBy>
  <cp:lastPrinted>2019-04-03T18:26:43Z</cp:lastPrinted>
  <dcterms:created xsi:type="dcterms:W3CDTF">2001-04-05T18:19:13Z</dcterms:created>
  <dcterms:modified xsi:type="dcterms:W3CDTF">2019-06-11T13:54:13Z</dcterms:modified>
</cp:coreProperties>
</file>